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715" firstSheet="23" activeTab="38"/>
  </bookViews>
  <sheets>
    <sheet name="Полом Школьная 4" sheetId="49" r:id="rId1"/>
    <sheet name="Полом Сов. 28" sheetId="48" r:id="rId2"/>
    <sheet name="Полом Сов. 22" sheetId="47" r:id="rId3"/>
    <sheet name="Полом Сов. 17" sheetId="46" r:id="rId4"/>
    <sheet name="Полом Сов. 7" sheetId="45" r:id="rId5"/>
    <sheet name="Полом Сов. 5" sheetId="44" r:id="rId6"/>
    <sheet name="Полом Сов. 3" sheetId="22" r:id="rId7"/>
    <sheet name="Труда 19" sheetId="42" r:id="rId8"/>
    <sheet name="Пушкина 13" sheetId="43" r:id="rId9"/>
    <sheet name="Пушкина 10" sheetId="41" r:id="rId10"/>
    <sheet name="Пушкина 5" sheetId="39" r:id="rId11"/>
    <sheet name="Осипенко 3" sheetId="38" r:id="rId12"/>
    <sheet name="Н 24" sheetId="36" r:id="rId13"/>
    <sheet name="Н 10" sheetId="37" r:id="rId14"/>
    <sheet name="Н 8" sheetId="35" r:id="rId15"/>
    <sheet name="Н 6" sheetId="34" r:id="rId16"/>
    <sheet name="Мех 31" sheetId="33" r:id="rId17"/>
    <sheet name="Лом 72" sheetId="32" r:id="rId18"/>
    <sheet name="Лом 69" sheetId="31" r:id="rId19"/>
    <sheet name="Лом 67" sheetId="30" r:id="rId20"/>
    <sheet name="Лом 65А" sheetId="29" r:id="rId21"/>
    <sheet name="Лом 65" sheetId="28" r:id="rId22"/>
    <sheet name="Лом 63" sheetId="27" r:id="rId23"/>
    <sheet name="Лом 61" sheetId="25" r:id="rId24"/>
    <sheet name="Лен 54" sheetId="24" r:id="rId25"/>
    <sheet name="Лен 46" sheetId="21" r:id="rId26"/>
    <sheet name="Ж 18" sheetId="20" r:id="rId27"/>
    <sheet name="Ж 16" sheetId="19" r:id="rId28"/>
    <sheet name="Ж 13" sheetId="18" r:id="rId29"/>
    <sheet name="Ж 4" sheetId="17" r:id="rId30"/>
    <sheet name="Владыкина 4" sheetId="16" r:id="rId31"/>
    <sheet name="БГ10" sheetId="15" r:id="rId32"/>
    <sheet name="БГ9" sheetId="14" r:id="rId33"/>
    <sheet name="БГ7" sheetId="13" r:id="rId34"/>
    <sheet name="БГ5" sheetId="11" r:id="rId35"/>
    <sheet name="БГ3" sheetId="10" r:id="rId36"/>
    <sheet name="БГ2" sheetId="9" r:id="rId37"/>
    <sheet name="БГ1" sheetId="6" r:id="rId38"/>
    <sheet name="Азина 24" sheetId="1" r:id="rId39"/>
  </sheets>
  <calcPr calcId="125725"/>
</workbook>
</file>

<file path=xl/calcChain.xml><?xml version="1.0" encoding="utf-8"?>
<calcChain xmlns="http://schemas.openxmlformats.org/spreadsheetml/2006/main">
  <c r="C17" i="46"/>
  <c r="C16"/>
  <c r="C18"/>
  <c r="C24"/>
  <c r="C40" i="49" l="1"/>
  <c r="C33"/>
  <c r="C24"/>
  <c r="C20"/>
  <c r="C19"/>
  <c r="C32" s="1"/>
  <c r="C18"/>
  <c r="C44" s="1"/>
  <c r="C17"/>
  <c r="C25" s="1"/>
  <c r="C16"/>
  <c r="D6"/>
  <c r="D6" i="48"/>
  <c r="C40"/>
  <c r="C33"/>
  <c r="C24"/>
  <c r="C20"/>
  <c r="C19"/>
  <c r="C32" s="1"/>
  <c r="C18"/>
  <c r="C44" s="1"/>
  <c r="C17"/>
  <c r="C25" s="1"/>
  <c r="C16"/>
  <c r="C40" i="47"/>
  <c r="C33"/>
  <c r="C24"/>
  <c r="C20"/>
  <c r="C19"/>
  <c r="C32" s="1"/>
  <c r="C18"/>
  <c r="C44" s="1"/>
  <c r="C17"/>
  <c r="C25" s="1"/>
  <c r="C16"/>
  <c r="D6"/>
  <c r="C40" i="46"/>
  <c r="C33"/>
  <c r="C20"/>
  <c r="C19"/>
  <c r="C32" s="1"/>
  <c r="C44"/>
  <c r="C25"/>
  <c r="D6"/>
  <c r="C40" i="45"/>
  <c r="C33"/>
  <c r="C24"/>
  <c r="C20"/>
  <c r="C19"/>
  <c r="C32" s="1"/>
  <c r="C18"/>
  <c r="C44" s="1"/>
  <c r="C17"/>
  <c r="C25" s="1"/>
  <c r="C16"/>
  <c r="C22" s="1"/>
  <c r="D6"/>
  <c r="C40" i="44"/>
  <c r="C33"/>
  <c r="C24"/>
  <c r="C20"/>
  <c r="C19"/>
  <c r="C32" s="1"/>
  <c r="C18"/>
  <c r="C44" s="1"/>
  <c r="C17"/>
  <c r="C25" s="1"/>
  <c r="C16"/>
  <c r="C22" s="1"/>
  <c r="D6"/>
  <c r="C47" i="43"/>
  <c r="C39"/>
  <c r="C32"/>
  <c r="C24"/>
  <c r="C20"/>
  <c r="C19"/>
  <c r="C18"/>
  <c r="C43" s="1"/>
  <c r="C17"/>
  <c r="C25" s="1"/>
  <c r="C16"/>
  <c r="D6"/>
  <c r="C47" i="42"/>
  <c r="C39"/>
  <c r="C32"/>
  <c r="C24"/>
  <c r="C20"/>
  <c r="C19"/>
  <c r="C18"/>
  <c r="C43" s="1"/>
  <c r="C16"/>
  <c r="C22" i="46" l="1"/>
  <c r="C35" i="49"/>
  <c r="C22"/>
  <c r="C35" i="48"/>
  <c r="C22"/>
  <c r="C35" i="47"/>
  <c r="C22"/>
  <c r="C35" i="46"/>
  <c r="C35" i="45"/>
  <c r="C35" i="44"/>
  <c r="C22" i="42"/>
  <c r="C34" i="43"/>
  <c r="C22"/>
  <c r="C25" i="42"/>
  <c r="C34" s="1"/>
  <c r="C47" i="41" l="1"/>
  <c r="C39"/>
  <c r="C32"/>
  <c r="C24"/>
  <c r="C20"/>
  <c r="C19"/>
  <c r="C18"/>
  <c r="C43" s="1"/>
  <c r="C17"/>
  <c r="C25" s="1"/>
  <c r="C16"/>
  <c r="C22" s="1"/>
  <c r="D6"/>
  <c r="C20" i="38"/>
  <c r="C19"/>
  <c r="C32" s="1"/>
  <c r="C18"/>
  <c r="C17"/>
  <c r="C25" s="1"/>
  <c r="C16"/>
  <c r="C24" s="1"/>
  <c r="C34" i="41" l="1"/>
  <c r="C47" i="39" l="1"/>
  <c r="C39"/>
  <c r="C32"/>
  <c r="C20"/>
  <c r="C43"/>
  <c r="C25"/>
  <c r="C34" s="1"/>
  <c r="C47" i="38"/>
  <c r="C39"/>
  <c r="C43"/>
  <c r="D6"/>
  <c r="C47" i="37"/>
  <c r="C39"/>
  <c r="C32"/>
  <c r="C24"/>
  <c r="C20"/>
  <c r="C19"/>
  <c r="C18"/>
  <c r="C43" s="1"/>
  <c r="C17"/>
  <c r="C25" s="1"/>
  <c r="C34" s="1"/>
  <c r="C16"/>
  <c r="D6"/>
  <c r="C47" i="36"/>
  <c r="C39"/>
  <c r="C32"/>
  <c r="C24"/>
  <c r="C20"/>
  <c r="C19"/>
  <c r="C18"/>
  <c r="C43" s="1"/>
  <c r="C25"/>
  <c r="C16"/>
  <c r="C47" i="35"/>
  <c r="C39"/>
  <c r="C32"/>
  <c r="C24"/>
  <c r="C20"/>
  <c r="C19"/>
  <c r="C18"/>
  <c r="C43" s="1"/>
  <c r="C25"/>
  <c r="C16"/>
  <c r="C47" i="34"/>
  <c r="C39"/>
  <c r="C32"/>
  <c r="C24"/>
  <c r="C20"/>
  <c r="C19"/>
  <c r="C18"/>
  <c r="C43" s="1"/>
  <c r="C17"/>
  <c r="C25" s="1"/>
  <c r="C16"/>
  <c r="C22" s="1"/>
  <c r="D6"/>
  <c r="C42" i="33"/>
  <c r="C35"/>
  <c r="C24"/>
  <c r="C20"/>
  <c r="C19"/>
  <c r="C18"/>
  <c r="C46" s="1"/>
  <c r="C25"/>
  <c r="C16"/>
  <c r="C45" i="32"/>
  <c r="C37"/>
  <c r="C30"/>
  <c r="C24"/>
  <c r="C20"/>
  <c r="C19"/>
  <c r="C18"/>
  <c r="C41" s="1"/>
  <c r="C17"/>
  <c r="C25" s="1"/>
  <c r="C32" s="1"/>
  <c r="C16"/>
  <c r="D6"/>
  <c r="C46" i="31"/>
  <c r="C38"/>
  <c r="C31"/>
  <c r="C24"/>
  <c r="C20"/>
  <c r="C19"/>
  <c r="C18"/>
  <c r="C42" s="1"/>
  <c r="C17"/>
  <c r="C25" s="1"/>
  <c r="C33" s="1"/>
  <c r="C16"/>
  <c r="D6"/>
  <c r="C45" i="30"/>
  <c r="C37"/>
  <c r="C30"/>
  <c r="C24"/>
  <c r="C20"/>
  <c r="C19"/>
  <c r="C18"/>
  <c r="C41" s="1"/>
  <c r="C17"/>
  <c r="C25" s="1"/>
  <c r="C16"/>
  <c r="D6"/>
  <c r="C45" i="29"/>
  <c r="C37"/>
  <c r="C30"/>
  <c r="C24"/>
  <c r="C20"/>
  <c r="C19"/>
  <c r="C18"/>
  <c r="C41" s="1"/>
  <c r="C17"/>
  <c r="C25" s="1"/>
  <c r="C32" s="1"/>
  <c r="C16"/>
  <c r="D6"/>
  <c r="C45" i="28"/>
  <c r="C37"/>
  <c r="C30"/>
  <c r="C24"/>
  <c r="C20"/>
  <c r="C19"/>
  <c r="C18"/>
  <c r="C41" s="1"/>
  <c r="C17"/>
  <c r="C25" s="1"/>
  <c r="C16"/>
  <c r="D6"/>
  <c r="C45" i="27"/>
  <c r="C37"/>
  <c r="C30"/>
  <c r="C24"/>
  <c r="C20"/>
  <c r="C19"/>
  <c r="C18"/>
  <c r="C41" s="1"/>
  <c r="C17"/>
  <c r="C25" s="1"/>
  <c r="C16"/>
  <c r="D6"/>
  <c r="C45" i="25"/>
  <c r="C37"/>
  <c r="C30"/>
  <c r="C24"/>
  <c r="C20"/>
  <c r="C19"/>
  <c r="C18"/>
  <c r="C41" s="1"/>
  <c r="C17"/>
  <c r="C25" s="1"/>
  <c r="C16"/>
  <c r="C22" s="1"/>
  <c r="D6"/>
  <c r="C45" i="24"/>
  <c r="C37"/>
  <c r="C30"/>
  <c r="C24"/>
  <c r="C20"/>
  <c r="C19"/>
  <c r="C18"/>
  <c r="C41" s="1"/>
  <c r="C17"/>
  <c r="C25" s="1"/>
  <c r="C16"/>
  <c r="D6"/>
  <c r="C45" i="21"/>
  <c r="C40" i="22"/>
  <c r="C33"/>
  <c r="C24"/>
  <c r="C20"/>
  <c r="C19"/>
  <c r="C32" s="1"/>
  <c r="C18"/>
  <c r="C44" s="1"/>
  <c r="C17"/>
  <c r="C25" s="1"/>
  <c r="C16"/>
  <c r="D6"/>
  <c r="C37" i="21"/>
  <c r="C30"/>
  <c r="C24"/>
  <c r="C20"/>
  <c r="C19"/>
  <c r="C29" s="1"/>
  <c r="C18"/>
  <c r="C41" s="1"/>
  <c r="C17"/>
  <c r="C25" s="1"/>
  <c r="C16"/>
  <c r="C22" s="1"/>
  <c r="D6"/>
  <c r="C16" i="18"/>
  <c r="C40" i="20"/>
  <c r="C33"/>
  <c r="C24"/>
  <c r="C20"/>
  <c r="C19"/>
  <c r="C32" s="1"/>
  <c r="C18"/>
  <c r="C44" s="1"/>
  <c r="C25"/>
  <c r="C16"/>
  <c r="C40" i="19"/>
  <c r="C33"/>
  <c r="C24"/>
  <c r="C20"/>
  <c r="C19"/>
  <c r="C32" s="1"/>
  <c r="C18"/>
  <c r="C44" s="1"/>
  <c r="C17"/>
  <c r="C25" s="1"/>
  <c r="C16"/>
  <c r="D6"/>
  <c r="C40" i="18"/>
  <c r="C33"/>
  <c r="C24"/>
  <c r="C20"/>
  <c r="C19"/>
  <c r="C32" s="1"/>
  <c r="C18"/>
  <c r="C44" s="1"/>
  <c r="C25"/>
  <c r="C40" i="17"/>
  <c r="C33"/>
  <c r="C24"/>
  <c r="C20"/>
  <c r="C19"/>
  <c r="C32" s="1"/>
  <c r="C18"/>
  <c r="C44" s="1"/>
  <c r="C25"/>
  <c r="C16"/>
  <c r="C40" i="16"/>
  <c r="C33"/>
  <c r="C24"/>
  <c r="C20"/>
  <c r="C19"/>
  <c r="C32" s="1"/>
  <c r="C18"/>
  <c r="C44" s="1"/>
  <c r="C17"/>
  <c r="C25" s="1"/>
  <c r="C16"/>
  <c r="D6"/>
  <c r="C33" i="15"/>
  <c r="C24"/>
  <c r="C20"/>
  <c r="C19"/>
  <c r="C32" s="1"/>
  <c r="C18"/>
  <c r="C44" s="1"/>
  <c r="C17"/>
  <c r="C25" s="1"/>
  <c r="C16"/>
  <c r="D6"/>
  <c r="C33" i="14"/>
  <c r="C24"/>
  <c r="C20"/>
  <c r="C19"/>
  <c r="C32" s="1"/>
  <c r="C44"/>
  <c r="C17"/>
  <c r="C25" s="1"/>
  <c r="C16"/>
  <c r="D6" i="13"/>
  <c r="C33"/>
  <c r="C24"/>
  <c r="C20"/>
  <c r="C19"/>
  <c r="C32" s="1"/>
  <c r="C18"/>
  <c r="C44" s="1"/>
  <c r="C17"/>
  <c r="C25" s="1"/>
  <c r="C16"/>
  <c r="C40" i="1"/>
  <c r="C34" i="36" l="1"/>
  <c r="C35" i="13"/>
  <c r="C34" i="38"/>
  <c r="C22" i="39"/>
  <c r="C22" i="38"/>
  <c r="C22" i="37"/>
  <c r="C34" i="35"/>
  <c r="C22" i="36"/>
  <c r="C22" i="35"/>
  <c r="C34" i="34"/>
  <c r="C37" i="33"/>
  <c r="C22"/>
  <c r="C22" i="32"/>
  <c r="C22" i="30"/>
  <c r="C22" i="31"/>
  <c r="C32" i="30"/>
  <c r="C32" i="28"/>
  <c r="C22" i="29"/>
  <c r="C22" i="28"/>
  <c r="C32" i="27"/>
  <c r="C22"/>
  <c r="C32" i="25"/>
  <c r="C22" i="24"/>
  <c r="C32"/>
  <c r="C35" i="22"/>
  <c r="C22"/>
  <c r="C32" i="21"/>
  <c r="C35" i="20"/>
  <c r="C22"/>
  <c r="C35" i="19"/>
  <c r="C22"/>
  <c r="C35" i="18"/>
  <c r="C22"/>
  <c r="C22" i="17"/>
  <c r="C22" i="16"/>
  <c r="C35" i="17"/>
  <c r="C35" i="16"/>
  <c r="C22" i="15"/>
  <c r="C40" s="1"/>
  <c r="C35"/>
  <c r="C22" i="14"/>
  <c r="C40" s="1"/>
  <c r="C35"/>
  <c r="C22" i="13"/>
  <c r="C38" s="1"/>
  <c r="C40" s="1"/>
  <c r="C17" i="11"/>
  <c r="C17" i="10"/>
  <c r="C17" i="9"/>
  <c r="C25" s="1"/>
  <c r="C17" i="6"/>
  <c r="C33" i="11"/>
  <c r="C24"/>
  <c r="C20"/>
  <c r="C19"/>
  <c r="C32" s="1"/>
  <c r="C18"/>
  <c r="C44" s="1"/>
  <c r="C25"/>
  <c r="C16"/>
  <c r="C33" i="10"/>
  <c r="C24"/>
  <c r="C20"/>
  <c r="C19"/>
  <c r="C32" s="1"/>
  <c r="C18"/>
  <c r="C44" s="1"/>
  <c r="C25"/>
  <c r="C16"/>
  <c r="D6"/>
  <c r="C40" i="9"/>
  <c r="C41" i="6"/>
  <c r="C37"/>
  <c r="C33" i="9"/>
  <c r="C24"/>
  <c r="C20"/>
  <c r="C19"/>
  <c r="C32" s="1"/>
  <c r="C18"/>
  <c r="C44" s="1"/>
  <c r="C16"/>
  <c r="D6"/>
  <c r="D6" i="6"/>
  <c r="C30"/>
  <c r="C24"/>
  <c r="C20"/>
  <c r="C19"/>
  <c r="C18"/>
  <c r="C25"/>
  <c r="C16"/>
  <c r="C22" l="1"/>
  <c r="C22" i="11"/>
  <c r="C38" s="1"/>
  <c r="C40" s="1"/>
  <c r="C22" i="10"/>
  <c r="C40" s="1"/>
  <c r="C35" i="11"/>
  <c r="C35" i="9"/>
  <c r="C35" i="10"/>
  <c r="C22" i="9"/>
  <c r="C32" i="6"/>
  <c r="C25" i="1"/>
  <c r="C17"/>
  <c r="C20"/>
  <c r="C19"/>
  <c r="C18"/>
  <c r="C44" s="1"/>
  <c r="C16"/>
  <c r="C33"/>
  <c r="C32"/>
  <c r="C24"/>
  <c r="C35" l="1"/>
  <c r="C22" l="1"/>
</calcChain>
</file>

<file path=xl/sharedStrings.xml><?xml version="1.0" encoding="utf-8"?>
<sst xmlns="http://schemas.openxmlformats.org/spreadsheetml/2006/main" count="3077" uniqueCount="187">
  <si>
    <t>Отчет о выполнении договора на техническое обслуживание МКД</t>
  </si>
  <si>
    <t>№</t>
  </si>
  <si>
    <t>Показатель</t>
  </si>
  <si>
    <t>Пояснения для заполнения</t>
  </si>
  <si>
    <t>Сумма, руб</t>
  </si>
  <si>
    <t>Отражается величина остатка на лицевом счете на конец предыдущего года (отчётного периода)</t>
  </si>
  <si>
    <t xml:space="preserve">Отражается сумма начислений за период. </t>
  </si>
  <si>
    <t>работы по текущему, аварийному и капитальному ремонту, реконструкции и новому строительству Общего имущества МКД;</t>
  </si>
  <si>
    <t>Услуги по проверке загазованности подвалов</t>
  </si>
  <si>
    <t>Целевой взнос  по решению общего собрания собственников МКД</t>
  </si>
  <si>
    <t>Иные услуги, работы</t>
  </si>
  <si>
    <t>2.1</t>
  </si>
  <si>
    <t>2.2</t>
  </si>
  <si>
    <t>2.3</t>
  </si>
  <si>
    <t>2.4</t>
  </si>
  <si>
    <t>2.5</t>
  </si>
  <si>
    <t>2.6</t>
  </si>
  <si>
    <t>ВСЕГО</t>
  </si>
  <si>
    <t>5</t>
  </si>
  <si>
    <t>6</t>
  </si>
  <si>
    <t>СПРАВОЧНО</t>
  </si>
  <si>
    <t>Общая площадь жилых помещений в МКД, м2</t>
  </si>
  <si>
    <t>услуги и работы по надлежащему содержанию Общего имущества МКД, руб</t>
  </si>
  <si>
    <t>услуги по правлению МКД, руб</t>
  </si>
  <si>
    <t>услуги по правлению МКД</t>
  </si>
  <si>
    <t>услуги и работы по надлежащему содержанию Общего имущества МКД</t>
  </si>
  <si>
    <t>Начислено, руб:</t>
  </si>
  <si>
    <t>работы по текущему, аварийному и капитальному ремонту, реконструкции и новому строительству, руб</t>
  </si>
  <si>
    <t>Услуги по проверке загазованности подвалов, руб</t>
  </si>
  <si>
    <t>Целевой взнос  по решению общего собрания собственников МКД, руб</t>
  </si>
  <si>
    <t>размер платы с 01.01.2023 года за комплекс услуг и  работ по тех обслуживанию МКД в составе , руб</t>
  </si>
  <si>
    <t>Выполнено работ (оказано услуг) за период с 01.01.2023г. по 31.12.2023 г, руб:</t>
  </si>
  <si>
    <t>3</t>
  </si>
  <si>
    <t>3.1</t>
  </si>
  <si>
    <t>3.2</t>
  </si>
  <si>
    <t>3.3</t>
  </si>
  <si>
    <t>3.3.1</t>
  </si>
  <si>
    <t>3.3.2</t>
  </si>
  <si>
    <t>3.3.3</t>
  </si>
  <si>
    <t>3.3.4</t>
  </si>
  <si>
    <t>3.5</t>
  </si>
  <si>
    <t>3.6</t>
  </si>
  <si>
    <t>3.4</t>
  </si>
  <si>
    <t>ПЛАТЁЖНАЯ ДИСЦИПЛИНА</t>
  </si>
  <si>
    <t>Задолженность/Переплата собственниками помещений/нанимателями на начало периода, всего.</t>
  </si>
  <si>
    <t>Отражается суммарная величина начислений собственниками/нанимателями помещений, сформированная за отчетный период</t>
  </si>
  <si>
    <t>Задолженность/Переплата собственниками помещений/нанимателями на конец периода, всего (стр.5 + стр.6 – стр.7).</t>
  </si>
  <si>
    <t>4</t>
  </si>
  <si>
    <t>7</t>
  </si>
  <si>
    <t>за прочие услуги</t>
  </si>
  <si>
    <t>ИСПОЛЬЗОВАНИЕ ОБЩЕГО ИМУЩЕСТВА МКД</t>
  </si>
  <si>
    <t>Доходы полученные от использования общего имущества</t>
  </si>
  <si>
    <t>Отражается суммарная величина задолженности (со знаком +)/ Переплаты (со знаком -), сформированная на начало периода</t>
  </si>
  <si>
    <t>Отражается суммарная величина доходов</t>
  </si>
  <si>
    <t>Начислено собственникам помещений за отчётный период, всего, руб</t>
  </si>
  <si>
    <t>Оплачено собственниками помещений за период, всего, руб</t>
  </si>
  <si>
    <t>Директор ООО "КезКоммунСервис"</t>
  </si>
  <si>
    <t>___________</t>
  </si>
  <si>
    <t>Представитель собственников МКД</t>
  </si>
  <si>
    <t>М.З. Касимов</t>
  </si>
  <si>
    <t xml:space="preserve">Приложение №2  к  ПУБЛИЧНОМУ ДОГОВОРУ  на техническое обслуживание многоквартирного дома по адресу: 427580, Удмуртская Республика, п.Кез, ул.Азина, 24
</t>
  </si>
  <si>
    <t>24/20,67/24</t>
  </si>
  <si>
    <r>
      <t xml:space="preserve">Справочно.Остаток денежных средств на </t>
    </r>
    <r>
      <rPr>
        <b/>
        <sz val="8"/>
        <color rgb="FFFF0000"/>
        <rFont val="Calibri"/>
        <family val="2"/>
        <charset val="204"/>
        <scheme val="minor"/>
      </rPr>
      <t>31.12.2024</t>
    </r>
    <r>
      <rPr>
        <b/>
        <sz val="8"/>
        <color theme="1"/>
        <rFont val="Calibri"/>
        <family val="2"/>
        <charset val="204"/>
        <scheme val="minor"/>
      </rPr>
      <t xml:space="preserve"> г по статье "Работы по текущему, аварийному и кап. ремонту, реконструкции и новому строительству Общего имущества МКД.</t>
    </r>
  </si>
  <si>
    <t>3.3.5</t>
  </si>
  <si>
    <t>№1 Электрика</t>
  </si>
  <si>
    <t>№2 Электрика</t>
  </si>
  <si>
    <t>№3 ОДПУ</t>
  </si>
  <si>
    <t>№4 Лестничные марши II подъезд</t>
  </si>
  <si>
    <t>№5 Лестничный марш I подъезд</t>
  </si>
  <si>
    <t xml:space="preserve">Приложение №2  к  ПУБЛИЧНОМУ ДОГОВОРУ  на техническое обслуживание многоквартирного дома по адресу: 427580, Удмуртская Республика, п.Кез, ул. Б-Городок, 1
</t>
  </si>
  <si>
    <t>размер платы с 01.01.204 года за комплекс услуг и  работ по тех обслуживанию МКД в составе , руб</t>
  </si>
  <si>
    <t>№1 Отделочные работы</t>
  </si>
  <si>
    <t>№2 Отделочные работы</t>
  </si>
  <si>
    <t>Задолженность/Переплата собственниками помещений/нанимателями на конец периода, всего (стр.5 - стр.6 – стр.7).</t>
  </si>
  <si>
    <t xml:space="preserve">Приложение №2  к  ПУБЛИЧНОМУ ДОГОВОРУ  на техническое обслуживание многоквартирного дома по адресу: 427580, Удмуртская Республика, п.Кез, ул. Б-Городок, 2
</t>
  </si>
  <si>
    <t>№1 Сантехработы</t>
  </si>
  <si>
    <t>№2 Сантехработы</t>
  </si>
  <si>
    <t xml:space="preserve">Приложение №2  к  ПУБЛИЧНОМУ ДОГОВОРУ  на техническое обслуживание многоквартирного дома по адресу: 427580, Удмуртская Республика, п.Кез, ул. Б-Городок, 3
</t>
  </si>
  <si>
    <t xml:space="preserve">Приложение №2  к  ПУБЛИЧНОМУ ДОГОВОРУ  на техническое обслуживание многоквартирного дома по адресу: 427580, Удмуртская Республика, п.Кез, ул. Б-Городок, 5
</t>
  </si>
  <si>
    <t xml:space="preserve">Приложение №2  к  ПУБЛИЧНОМУ ДОГОВОРУ  на техническое обслуживание многоквартирного дома по адресу: 427580, Удмуртская Республика, п.Кез, ул. Б-Городок, 7
</t>
  </si>
  <si>
    <t>№1 "Электрика</t>
  </si>
  <si>
    <t>№2"Электрика</t>
  </si>
  <si>
    <t>№3 Сантехработы</t>
  </si>
  <si>
    <t>№4 Сантехработы</t>
  </si>
  <si>
    <t>________</t>
  </si>
  <si>
    <t>_______</t>
  </si>
  <si>
    <t>18,74/20,34</t>
  </si>
  <si>
    <t>4,40/10,00</t>
  </si>
  <si>
    <t>№1 "Кровля</t>
  </si>
  <si>
    <t>№2 "Кровля</t>
  </si>
  <si>
    <t>№4 "Кровля</t>
  </si>
  <si>
    <t xml:space="preserve">Приложение №2  к  ПУБЛИЧНОМУ ДОГОВОРУ  на техническое обслуживание многоквартирного дома по адресу: 427580, Удмуртская Республика, п.Кез, ул. Б-Городок, 9
</t>
  </si>
  <si>
    <t xml:space="preserve">Приложение №2  к  ПУБЛИЧНОМУ ДОГОВОРУ  на техническое обслуживание многоквартирного дома по адресу: 427580, Удмуртская Республика, п.Кез, ул. Б-Городок, 10
</t>
  </si>
  <si>
    <t>№2Канализация</t>
  </si>
  <si>
    <t xml:space="preserve">Приложение №2  к  ПУБЛИЧНОМУ ДОГОВОРУ  на техническое обслуживание многоквартирного дома по адресу: 427580, Удмуртская Республика, п.Кез, ул. Владыкина,4
</t>
  </si>
  <si>
    <t xml:space="preserve">Приложение №2  к  ПУБЛИЧНОМУ ДОГОВОРУ  на техническое обслуживание многоквартирного дома по адресу: 427580, Удмуртская Республика, п.Кез, ул.Железнодорожная, 4 </t>
  </si>
  <si>
    <t>№1 "Отделочные работы</t>
  </si>
  <si>
    <t>Приложение №2  к  ПУБЛИЧНОМУ ДОГОВОРУ  на техническое обслуживание многоквартирного дома по адресу: 427580, Удмуртская Республика, п.Кез, ул.Железнодорожная,13</t>
  </si>
  <si>
    <t>25,23/17,91</t>
  </si>
  <si>
    <t>39,15/31,83</t>
  </si>
  <si>
    <t>25,89/23,29</t>
  </si>
  <si>
    <t>13,6/11,00</t>
  </si>
  <si>
    <t>Приложение №2  к  ПУБЛИЧНОМУ ДОГОВОРУ  на техническое обслуживание многоквартирного дома по адресу: 427580, Удмуртская Республика, п.Кез, ул.Железнодорожная,16</t>
  </si>
  <si>
    <t>Приложение №2  к  ПУБЛИЧНОМУ ДОГОВОРУ  на техническое обслуживание многоквартирного дома по адресу: 427580, Удмуртская Республика, п.Кез, ул.Железнодорожная,18</t>
  </si>
  <si>
    <t>24,36/17,91</t>
  </si>
  <si>
    <t>39,64/33,19</t>
  </si>
  <si>
    <t>№1 "Кровельные работы</t>
  </si>
  <si>
    <t>№1 "Козырьки</t>
  </si>
  <si>
    <t>ПЛАТЁЖНАЯ ДИСЦИПЛИНА. ВЫВОЗ СТОЧНЫХ ВОД</t>
  </si>
  <si>
    <t>8</t>
  </si>
  <si>
    <t>9</t>
  </si>
  <si>
    <t>10</t>
  </si>
  <si>
    <t>11</t>
  </si>
  <si>
    <t>Задолженность/Переплата собственниками помещений/нанимателями на конец периода, всего (стр.9 – стр.10).</t>
  </si>
  <si>
    <t>№2 ОДПУ</t>
  </si>
  <si>
    <t>№3 Благоустройство</t>
  </si>
  <si>
    <t>Приложение №2  к  ПУБЛИЧНОМУ ДОГОВОРУ  на техническое обслуживание многоквартирного дома по адресу: 427580, Удмуртская Республика, п.Кез, ул.Ленина,46</t>
  </si>
  <si>
    <t>Приложение №2  к  ПУБЛИЧНОМУ ДОГОВОРУ  на техническое обслуживание многоквартирного дома по адресу: 427580, Удмуртская Республика, п.Кез, ул.Ленина,54</t>
  </si>
  <si>
    <t>Приложение №2  к  ПУБЛИЧНОМУ ДОГОВОРУ  на техническое обслуживание многоквартирного дома по адресу: 427580, Удмуртская Республика, п.Кез, ул.Ломоносова,61</t>
  </si>
  <si>
    <t>Приложение №2  к  ПУБЛИЧНОМУ ДОГОВОРУ  на техническое обслуживание многоквартирного дома по адресу: 427580, Удмуртская Республика, п.Кез, ул.Ломоносова, 63</t>
  </si>
  <si>
    <t>Приложение №2  к  ПУБЛИЧНОМУ ДОГОВОРУ  на техническое обслуживание многоквартирного дома по адресу: 427580, Удмуртская Республика, п.Кез, ул.Ломоносова, 65</t>
  </si>
  <si>
    <t>№1 Входная группа</t>
  </si>
  <si>
    <t>№2 Трубы вентиляции</t>
  </si>
  <si>
    <t>№3 Сеньехработы</t>
  </si>
  <si>
    <t>Приложение №2  к  ПУБЛИЧНОМУ ДОГОВОРУ  на техническое обслуживание многоквартирного дома по адресу: 427580, Удмуртская Республика, п.Кез, ул.Ломоносова, 65А</t>
  </si>
  <si>
    <t>Приложение №2  к  ПУБЛИЧНОМУ ДОГОВОРУ  на техническое обслуживание многоквартирного дома по адресу: 427580, Удмуртская Республика, п.Кез, ул.Ломоносова, 67</t>
  </si>
  <si>
    <t>№1 ОДПУ</t>
  </si>
  <si>
    <t>Приложение №2  к  ПУБЛИЧНОМУ ДОГОВОРУ  на техническое обслуживание многоквартирного дома по адресу: 427580, Удмуртская Республика, п.Кез, ул.Ломоносова, 69</t>
  </si>
  <si>
    <t>№1 "Входная группа</t>
  </si>
  <si>
    <t>№3 Электрика</t>
  </si>
  <si>
    <t>Приложение №2  к  ПУБЛИЧНОМУ ДОГОВОРУ  на техническое обслуживание многоквартирного дома по адресу: 427580, Удмуртская Республика, п.Кез, ул.Ломоносова, 72</t>
  </si>
  <si>
    <t>Приложение №2  к  ПУБЛИЧНОМУ ДОГОВОРУ  на техническое обслуживание многоквартирного дома по адресу: 427580, Удмуртская Республика, п.Кез, ул.Механизаторов, 31</t>
  </si>
  <si>
    <t>38,58/32,09</t>
  </si>
  <si>
    <t>25,03/18,54</t>
  </si>
  <si>
    <t>№2 Благоустройство</t>
  </si>
  <si>
    <t>№4 Электрика</t>
  </si>
  <si>
    <t>№5 Электрика</t>
  </si>
  <si>
    <t>№3 Ремонт ограждений</t>
  </si>
  <si>
    <t>№6 Благоустройство</t>
  </si>
  <si>
    <t>№7 Благоустройство</t>
  </si>
  <si>
    <t>№8 ОДПУ</t>
  </si>
  <si>
    <t>№2  Сантехработы</t>
  </si>
  <si>
    <t>№3  Сантехработы</t>
  </si>
  <si>
    <t>№4  Сантехработы</t>
  </si>
  <si>
    <t>3.3.6</t>
  </si>
  <si>
    <t>3.3.7</t>
  </si>
  <si>
    <t>3.3.8</t>
  </si>
  <si>
    <t>Приложение №2  к  ПУБЛИЧНОМУ ДОГОВОРУ  на техническое обслуживание многоквартирного дома по адресу: 427580, Удмуртская Республика, п.Кез, ул.Некрасова,6</t>
  </si>
  <si>
    <t>Приложение №2  к  ПУБЛИЧНОМУ ДОГОВОРУ  на техническое обслуживание многоквартирного дома по адресу: 427580, Удмуртская Республика, п.Кез, ул.Некрасова, 8</t>
  </si>
  <si>
    <t>38,93/32,33</t>
  </si>
  <si>
    <t>25,03/18,43</t>
  </si>
  <si>
    <t>№1 Ремонт балкона</t>
  </si>
  <si>
    <t>№2 Ремонт вентиляционных труб</t>
  </si>
  <si>
    <t>№3 Полы</t>
  </si>
  <si>
    <t>Приложение №2  к  ПУБЛИЧНОМУ ДОГОВОРУ  на техническое обслуживание многоквартирного дома по адресу: 427580, Удмуртская Республика, п.Кез, ул.Некрасова, 10</t>
  </si>
  <si>
    <t>№1 Полы</t>
  </si>
  <si>
    <t>25,29/18,41</t>
  </si>
  <si>
    <t>Приложение №2  к  ПУБЛИЧНОМУ ДОГОВОРУ  на техническое обслуживание многоквартирного дома по адресу: 427580, Удмуртская Республика, п.Кез, ул.Некрасова, 24</t>
  </si>
  <si>
    <t>№2 Сентехработы</t>
  </si>
  <si>
    <t>Приложение №2  к  ПУБЛИЧНОМУ ДОГОВОРУ  на техническое обслуживание многоквартирного дома по адресу: 427580, Удмуртская Республика, п.Кез, ул.Осипенко, 3</t>
  </si>
  <si>
    <t>368,5/749,32</t>
  </si>
  <si>
    <t>9,74/10,00</t>
  </si>
  <si>
    <t>5,80/4,80/0</t>
  </si>
  <si>
    <t>22,35/21,35/10,21</t>
  </si>
  <si>
    <t>№1  Кровля</t>
  </si>
  <si>
    <t>Приложение №2  к  ПУБЛИЧНОМУ ДОГОВОРУ  на техническое обслуживание многоквартирного дома по адресу: 427580, Удмуртская Республика, п.Кез, ул.Пушкина, 5</t>
  </si>
  <si>
    <t>Приложение №2  к  ПУБЛИЧНОМУ ДОГОВОРУ  на техническое обслуживание многоквартирного дома по адресу: 427580, Удмуртская Республика, п.Кез, ул.Пушкина, 10</t>
  </si>
  <si>
    <t>№1Благоустройство</t>
  </si>
  <si>
    <t>Приложение №2  к  ПУБЛИЧНОМУ ДОГОВОРУ  на техническое обслуживание многоквартирного дома по адресу: 427580, Удмуртская Республика, с.Черца, ул.Труда, 19</t>
  </si>
  <si>
    <t>28,73/21,45</t>
  </si>
  <si>
    <t>41,00/33,72</t>
  </si>
  <si>
    <t>ПЛАТЁЖНАЯ ДИСЦИПЛИНА, без ИП Касимов М.В.</t>
  </si>
  <si>
    <r>
      <t xml:space="preserve">Остаток денежных средств на  </t>
    </r>
    <r>
      <rPr>
        <b/>
        <sz val="10"/>
        <color rgb="FFFF0000"/>
        <rFont val="Calibri"/>
        <family val="2"/>
        <charset val="204"/>
        <scheme val="minor"/>
      </rPr>
      <t>31.12.2023</t>
    </r>
    <r>
      <rPr>
        <b/>
        <sz val="10"/>
        <color theme="1"/>
        <rFont val="Calibri"/>
        <family val="2"/>
        <charset val="204"/>
        <scheme val="minor"/>
      </rPr>
      <t xml:space="preserve"> г по статье "Текущий ремонт"  работы по текущему, аварийному и капитальному ремонту, реконструкции и новому строительству Общего имущества МКД.</t>
    </r>
  </si>
  <si>
    <t>Выполнено работ (оказано услуг) за период с 01.01.2024г. по 31.12.2024 г, руб:</t>
  </si>
  <si>
    <t>Задолженность/Переплата собственниками помещений/нанимателями на конец периода, всего (стр.5 - стр.6 + стр.7).</t>
  </si>
  <si>
    <t>Отчет о выполнении договора на техническое обслуживание МКД за 2024 год</t>
  </si>
  <si>
    <t>В.В.Лекомцева</t>
  </si>
  <si>
    <t>Приложение №2  к  ПУБЛИЧНОМУ ДОГОВОРУ  на техническое обслуживание многоквартирного дома по адресу: 427580, Удмуртская Республика, Кезский район, с.Поломское, ул.Советская, дом 3</t>
  </si>
  <si>
    <t>Приложение №2  к  ПУБЛИЧНОМУ ДОГОВОРУ  на техническое обслуживание многоквартирного дома по адресу: 427580, Удмуртская Республика, Кезский район, с.Поломское, ул.Советская, дом 5</t>
  </si>
  <si>
    <t>Приложение №2  к  ПУБЛИЧНОМУ ДОГОВОРУ  на техническое обслуживание многоквартирного дома по адресу: 427580, Удмуртская Республика, Кезский район, с.Поломское, ул.Советская, дом 7</t>
  </si>
  <si>
    <t>Приложение №2  к  ПУБЛИЧНОМУ ДОГОВОРУ  на техническое обслуживание многоквартирного дома по адресу: 427580, Удмуртская Республика, Кезский район, с.Поломское, ул.Советская, дом 22</t>
  </si>
  <si>
    <t>Приложение №2  к  ПУБЛИЧНОМУ ДОГОВОРУ  на техническое обслуживание многоквартирного дома по адресу: 427580, Удмуртская Республика, Кезский район, с.Поломское, ул.Советская, дом 17</t>
  </si>
  <si>
    <t>Приложение №2  к  ПУБЛИЧНОМУ ДОГОВОРУ  на техническое обслуживание многоквартирного дома по адресу: 427580, Удмуртская Республика, Кезский район, с.Поломское, ул.Советская, дом 28</t>
  </si>
  <si>
    <t>Выполнено работ (оказано услуг) за период с 01.01.2024г. по 31.12.2024г, руб:</t>
  </si>
  <si>
    <t>№1Сантехработы</t>
  </si>
  <si>
    <t>Приложение №2  к  ПУБЛИЧНОМУ ДОГОВОРУ  на техническое обслуживание многоквартирного дома по адресу: 427580, Удмуртская Республика, Кезский район, с.Поломское, ул.Школьная, дом 4</t>
  </si>
  <si>
    <r>
      <t xml:space="preserve">Остаток денежных средств на  </t>
    </r>
    <r>
      <rPr>
        <b/>
        <sz val="10"/>
        <color rgb="FFFF0000"/>
        <rFont val="Calibri"/>
        <family val="2"/>
        <charset val="204"/>
        <scheme val="minor"/>
      </rPr>
      <t>31.12.2024</t>
    </r>
    <r>
      <rPr>
        <b/>
        <sz val="10"/>
        <color theme="1"/>
        <rFont val="Calibri"/>
        <family val="2"/>
        <charset val="204"/>
        <scheme val="minor"/>
      </rPr>
      <t xml:space="preserve"> г по статье "Текущий ремонт"  работы по текущему, аварийному и капитальному ремонту, реконструкции и новому строительству Общего имущества МКД.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</si>
</sst>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5"/>
      <color theme="1"/>
      <name val="Calibri"/>
      <family val="2"/>
      <charset val="204"/>
      <scheme val="minor"/>
    </font>
    <font>
      <sz val="4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0" fillId="3" borderId="0" xfId="0" applyFill="1"/>
    <xf numFmtId="0" fontId="2" fillId="3" borderId="0" xfId="0" applyFont="1" applyFill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right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49" fontId="4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3" borderId="0" xfId="0" applyFont="1" applyFill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3"/>
  <sheetViews>
    <sheetView workbookViewId="0">
      <selection activeCell="F14" sqref="F14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10" width="9.140625" style="1"/>
  </cols>
  <sheetData>
    <row r="2" spans="1:10" ht="27.75" customHeight="1">
      <c r="A2" s="84" t="s">
        <v>185</v>
      </c>
      <c r="B2" s="84"/>
      <c r="C2" s="84"/>
      <c r="D2" s="84"/>
      <c r="E2" s="3"/>
      <c r="F2" s="3"/>
      <c r="G2" s="3"/>
      <c r="H2" s="3"/>
      <c r="I2" s="3"/>
      <c r="J2" s="3"/>
    </row>
    <row r="3" spans="1:10" ht="5.25" customHeight="1">
      <c r="A3" s="2"/>
      <c r="B3" s="2"/>
      <c r="C3" s="2"/>
      <c r="D3" s="2"/>
      <c r="E3" s="3"/>
      <c r="F3" s="3"/>
      <c r="G3" s="3"/>
      <c r="H3" s="3"/>
      <c r="I3" s="3"/>
      <c r="J3" s="3"/>
    </row>
    <row r="4" spans="1:10" ht="12.75" customHeight="1">
      <c r="A4" s="85" t="s">
        <v>20</v>
      </c>
      <c r="B4" s="85"/>
      <c r="C4" s="85"/>
      <c r="D4" s="85"/>
      <c r="E4" s="3"/>
      <c r="F4" s="3"/>
      <c r="G4" s="3"/>
      <c r="H4" s="3"/>
      <c r="I4" s="3"/>
      <c r="J4" s="3"/>
    </row>
    <row r="5" spans="1:10">
      <c r="A5" s="86" t="s">
        <v>21</v>
      </c>
      <c r="B5" s="86"/>
      <c r="C5" s="86"/>
      <c r="D5" s="11">
        <v>354.6</v>
      </c>
    </row>
    <row r="6" spans="1:10" ht="12.75" customHeight="1">
      <c r="A6" s="87" t="s">
        <v>70</v>
      </c>
      <c r="B6" s="87"/>
      <c r="C6" s="87"/>
      <c r="D6" s="20">
        <f>D7+D8+D9+D10</f>
        <v>17.690000000000001</v>
      </c>
    </row>
    <row r="7" spans="1:10" ht="12.75" customHeight="1">
      <c r="A7" s="86" t="s">
        <v>23</v>
      </c>
      <c r="B7" s="86"/>
      <c r="C7" s="86"/>
      <c r="D7" s="20">
        <v>9.74</v>
      </c>
      <c r="G7" s="83"/>
      <c r="H7" s="83"/>
      <c r="I7" s="83"/>
    </row>
    <row r="8" spans="1:10" ht="12.75" customHeight="1">
      <c r="A8" s="83" t="s">
        <v>22</v>
      </c>
      <c r="B8" s="83"/>
      <c r="C8" s="83"/>
      <c r="D8" s="20">
        <v>6.18</v>
      </c>
    </row>
    <row r="9" spans="1:10" ht="12.75" customHeight="1">
      <c r="A9" s="83" t="s">
        <v>27</v>
      </c>
      <c r="B9" s="83"/>
      <c r="C9" s="83"/>
      <c r="D9" s="20">
        <v>1.77</v>
      </c>
    </row>
    <row r="10" spans="1:10" ht="12.75" customHeight="1">
      <c r="A10" s="83" t="s">
        <v>28</v>
      </c>
      <c r="B10" s="83"/>
      <c r="C10" s="83"/>
      <c r="D10" s="20">
        <v>0</v>
      </c>
    </row>
    <row r="11" spans="1:10" ht="12.75" customHeight="1">
      <c r="A11" s="83" t="s">
        <v>29</v>
      </c>
      <c r="B11" s="83"/>
      <c r="C11" s="83"/>
      <c r="D11" s="20">
        <v>0</v>
      </c>
    </row>
    <row r="12" spans="1:10" ht="15" customHeight="1">
      <c r="A12" s="89" t="s">
        <v>0</v>
      </c>
      <c r="B12" s="89"/>
      <c r="C12" s="89"/>
      <c r="D12" s="89"/>
      <c r="E12" s="4"/>
      <c r="F12" s="4"/>
      <c r="G12" s="4"/>
      <c r="H12" s="4"/>
      <c r="I12" s="4"/>
      <c r="J12" s="4"/>
    </row>
    <row r="13" spans="1:10" ht="24" customHeight="1">
      <c r="A13" s="79" t="s">
        <v>1</v>
      </c>
      <c r="B13" s="14" t="s">
        <v>2</v>
      </c>
      <c r="C13" s="15" t="s">
        <v>4</v>
      </c>
      <c r="D13" s="76" t="s">
        <v>3</v>
      </c>
    </row>
    <row r="14" spans="1:10" ht="42.75" customHeight="1">
      <c r="A14" s="81">
        <v>1</v>
      </c>
      <c r="B14" s="18" t="s">
        <v>172</v>
      </c>
      <c r="C14" s="47">
        <v>15424</v>
      </c>
      <c r="D14" s="78" t="s">
        <v>5</v>
      </c>
    </row>
    <row r="15" spans="1:10">
      <c r="A15" s="81">
        <v>2</v>
      </c>
      <c r="B15" s="18" t="s">
        <v>26</v>
      </c>
      <c r="C15" s="20"/>
      <c r="D15" s="78"/>
    </row>
    <row r="16" spans="1:10" ht="16.5" customHeight="1">
      <c r="A16" s="81" t="s">
        <v>11</v>
      </c>
      <c r="B16" s="21" t="s">
        <v>24</v>
      </c>
      <c r="C16" s="36">
        <f>D5*D7*12</f>
        <v>41445.648000000001</v>
      </c>
      <c r="D16" s="90" t="s">
        <v>6</v>
      </c>
    </row>
    <row r="17" spans="1:4" ht="15.75" customHeight="1">
      <c r="A17" s="81" t="s">
        <v>12</v>
      </c>
      <c r="B17" s="21" t="s">
        <v>25</v>
      </c>
      <c r="C17" s="36">
        <f>D5*D8*12</f>
        <v>26297.135999999999</v>
      </c>
      <c r="D17" s="90"/>
    </row>
    <row r="18" spans="1:4" ht="25.5">
      <c r="A18" s="81" t="s">
        <v>13</v>
      </c>
      <c r="B18" s="21" t="s">
        <v>7</v>
      </c>
      <c r="C18" s="36">
        <f>D5*D9*12</f>
        <v>7531.7040000000006</v>
      </c>
      <c r="D18" s="90"/>
    </row>
    <row r="19" spans="1:4">
      <c r="A19" s="81" t="s">
        <v>14</v>
      </c>
      <c r="B19" s="21" t="s">
        <v>8</v>
      </c>
      <c r="C19" s="36">
        <f>D5*D10*12</f>
        <v>0</v>
      </c>
      <c r="D19" s="90"/>
    </row>
    <row r="20" spans="1:4">
      <c r="A20" s="81" t="s">
        <v>15</v>
      </c>
      <c r="B20" s="21" t="s">
        <v>9</v>
      </c>
      <c r="C20" s="36">
        <f>D5*D11*12</f>
        <v>0</v>
      </c>
      <c r="D20" s="90"/>
    </row>
    <row r="21" spans="1:4">
      <c r="A21" s="81" t="s">
        <v>16</v>
      </c>
      <c r="B21" s="21" t="s">
        <v>10</v>
      </c>
      <c r="C21" s="45">
        <v>0</v>
      </c>
      <c r="D21" s="90"/>
    </row>
    <row r="22" spans="1:4">
      <c r="A22" s="81"/>
      <c r="B22" s="23" t="s">
        <v>17</v>
      </c>
      <c r="C22" s="46">
        <f>SUM(C16:C21)</f>
        <v>75274.487999999998</v>
      </c>
      <c r="D22" s="78"/>
    </row>
    <row r="23" spans="1:4" ht="15" customHeight="1">
      <c r="A23" s="81" t="s">
        <v>32</v>
      </c>
      <c r="B23" s="18" t="s">
        <v>31</v>
      </c>
      <c r="C23" s="20"/>
      <c r="D23" s="78"/>
    </row>
    <row r="24" spans="1:4">
      <c r="A24" s="81" t="s">
        <v>33</v>
      </c>
      <c r="B24" s="77" t="s">
        <v>24</v>
      </c>
      <c r="C24" s="36">
        <f>D5*D7*12</f>
        <v>41445.648000000001</v>
      </c>
      <c r="D24" s="78"/>
    </row>
    <row r="25" spans="1:4" ht="25.5">
      <c r="A25" s="81" t="s">
        <v>34</v>
      </c>
      <c r="B25" s="77" t="s">
        <v>25</v>
      </c>
      <c r="C25" s="36">
        <f>C17</f>
        <v>26297.135999999999</v>
      </c>
      <c r="D25" s="78"/>
    </row>
    <row r="26" spans="1:4" ht="25.5">
      <c r="A26" s="81" t="s">
        <v>35</v>
      </c>
      <c r="B26" s="77" t="s">
        <v>7</v>
      </c>
      <c r="C26" s="20"/>
      <c r="D26" s="78"/>
    </row>
    <row r="27" spans="1:4" ht="14.25" customHeight="1">
      <c r="A27" s="25" t="s">
        <v>36</v>
      </c>
      <c r="B27" s="77" t="s">
        <v>184</v>
      </c>
      <c r="C27" s="36">
        <v>17552</v>
      </c>
      <c r="D27" s="78"/>
    </row>
    <row r="28" spans="1:4" ht="13.5" customHeight="1">
      <c r="A28" s="25" t="s">
        <v>37</v>
      </c>
      <c r="B28" s="77"/>
      <c r="C28" s="36">
        <v>0</v>
      </c>
      <c r="D28" s="78"/>
    </row>
    <row r="29" spans="1:4" ht="14.25" customHeight="1">
      <c r="A29" s="25" t="s">
        <v>38</v>
      </c>
      <c r="B29" s="77"/>
      <c r="C29" s="36">
        <v>0</v>
      </c>
      <c r="D29" s="78"/>
    </row>
    <row r="30" spans="1:4" ht="14.25" customHeight="1">
      <c r="A30" s="25" t="s">
        <v>39</v>
      </c>
      <c r="B30" s="77"/>
      <c r="C30" s="36">
        <v>0</v>
      </c>
      <c r="D30" s="78"/>
    </row>
    <row r="31" spans="1:4" ht="14.25" customHeight="1">
      <c r="A31" s="25" t="s">
        <v>63</v>
      </c>
      <c r="B31" s="77"/>
      <c r="C31" s="36"/>
      <c r="D31" s="78"/>
    </row>
    <row r="32" spans="1:4">
      <c r="A32" s="81" t="s">
        <v>42</v>
      </c>
      <c r="B32" s="77" t="s">
        <v>8</v>
      </c>
      <c r="C32" s="36">
        <f>C19</f>
        <v>0</v>
      </c>
      <c r="D32" s="11"/>
    </row>
    <row r="33" spans="1:10">
      <c r="A33" s="81" t="s">
        <v>40</v>
      </c>
      <c r="B33" s="77" t="s">
        <v>9</v>
      </c>
      <c r="C33" s="36">
        <f>D5*D11*12</f>
        <v>0</v>
      </c>
      <c r="D33" s="11"/>
    </row>
    <row r="34" spans="1:10">
      <c r="A34" s="81" t="s">
        <v>41</v>
      </c>
      <c r="B34" s="77" t="s">
        <v>10</v>
      </c>
      <c r="C34" s="45">
        <v>0</v>
      </c>
      <c r="D34" s="11"/>
    </row>
    <row r="35" spans="1:10" s="12" customFormat="1" ht="15" customHeight="1">
      <c r="A35" s="91" t="s">
        <v>17</v>
      </c>
      <c r="B35" s="91"/>
      <c r="C35" s="46">
        <f>SUM(C24:C34)</f>
        <v>85294.784</v>
      </c>
      <c r="D35" s="14"/>
      <c r="E35" s="4"/>
      <c r="F35" s="4"/>
      <c r="G35" s="4"/>
      <c r="H35" s="4"/>
      <c r="I35" s="4"/>
      <c r="J35" s="4"/>
    </row>
    <row r="36" spans="1:10" ht="13.5" customHeight="1">
      <c r="A36" s="92" t="s">
        <v>43</v>
      </c>
      <c r="B36" s="92"/>
      <c r="C36" s="92"/>
      <c r="D36" s="92"/>
    </row>
    <row r="37" spans="1:10" ht="32.25" customHeight="1">
      <c r="A37" s="81" t="s">
        <v>47</v>
      </c>
      <c r="B37" s="21" t="s">
        <v>44</v>
      </c>
      <c r="C37" s="46">
        <v>29398</v>
      </c>
      <c r="D37" s="80" t="s">
        <v>52</v>
      </c>
    </row>
    <row r="38" spans="1:10" ht="13.5" customHeight="1">
      <c r="A38" s="81" t="s">
        <v>18</v>
      </c>
      <c r="B38" s="21" t="s">
        <v>54</v>
      </c>
      <c r="C38" s="36">
        <v>63175</v>
      </c>
      <c r="D38" s="93" t="s">
        <v>45</v>
      </c>
    </row>
    <row r="39" spans="1:10" ht="14.25" customHeight="1">
      <c r="A39" s="81" t="s">
        <v>19</v>
      </c>
      <c r="B39" s="21" t="s">
        <v>55</v>
      </c>
      <c r="C39" s="36">
        <v>40302</v>
      </c>
      <c r="D39" s="93"/>
    </row>
    <row r="40" spans="1:10" ht="34.5" customHeight="1">
      <c r="A40" s="81" t="s">
        <v>48</v>
      </c>
      <c r="B40" s="21" t="s">
        <v>46</v>
      </c>
      <c r="C40" s="46">
        <f>C38-C39+C37</f>
        <v>52271</v>
      </c>
      <c r="D40" s="80" t="s">
        <v>52</v>
      </c>
    </row>
    <row r="41" spans="1:10">
      <c r="A41" s="81"/>
      <c r="B41" s="21" t="s">
        <v>49</v>
      </c>
      <c r="C41" s="44"/>
      <c r="D41" s="78"/>
    </row>
    <row r="42" spans="1:10">
      <c r="A42" s="94" t="s">
        <v>50</v>
      </c>
      <c r="B42" s="94"/>
      <c r="C42" s="94"/>
      <c r="D42" s="94"/>
    </row>
    <row r="43" spans="1:10" ht="16.5">
      <c r="A43" s="81"/>
      <c r="B43" s="21" t="s">
        <v>51</v>
      </c>
      <c r="C43" s="20">
        <v>0</v>
      </c>
      <c r="D43" s="78" t="s">
        <v>53</v>
      </c>
    </row>
    <row r="44" spans="1:10" ht="26.25" customHeight="1">
      <c r="A44" s="95" t="s">
        <v>62</v>
      </c>
      <c r="B44" s="96"/>
      <c r="C44" s="46">
        <f>(C14+C18)-(C27+C28+C29+C30+C31)</f>
        <v>5403.7040000000015</v>
      </c>
      <c r="D44" s="30"/>
    </row>
    <row r="45" spans="1:10">
      <c r="D45" s="7"/>
    </row>
    <row r="46" spans="1:10" ht="25.5">
      <c r="A46" s="88" t="s">
        <v>56</v>
      </c>
      <c r="B46" s="88"/>
      <c r="C46" s="10" t="s">
        <v>84</v>
      </c>
      <c r="D46" s="28" t="s">
        <v>59</v>
      </c>
    </row>
    <row r="47" spans="1:10">
      <c r="D47" s="7"/>
    </row>
    <row r="48" spans="1:10" ht="25.5">
      <c r="B48" s="9" t="s">
        <v>58</v>
      </c>
      <c r="C48" s="10" t="s">
        <v>84</v>
      </c>
      <c r="D48" s="7"/>
    </row>
    <row r="49" spans="4:4">
      <c r="D49" s="7"/>
    </row>
    <row r="50" spans="4:4">
      <c r="D50" s="7"/>
    </row>
    <row r="51" spans="4:4">
      <c r="D51" s="7"/>
    </row>
    <row r="52" spans="4:4">
      <c r="D52" s="7"/>
    </row>
    <row r="53" spans="4:4">
      <c r="D53" s="7"/>
    </row>
  </sheetData>
  <mergeCells count="18">
    <mergeCell ref="A46:B46"/>
    <mergeCell ref="A8:C8"/>
    <mergeCell ref="A9:C9"/>
    <mergeCell ref="A10:C10"/>
    <mergeCell ref="A11:C11"/>
    <mergeCell ref="A12:D12"/>
    <mergeCell ref="D16:D21"/>
    <mergeCell ref="A35:B35"/>
    <mergeCell ref="A36:D36"/>
    <mergeCell ref="D38:D39"/>
    <mergeCell ref="A42:D42"/>
    <mergeCell ref="A44:B44"/>
    <mergeCell ref="G7:I7"/>
    <mergeCell ref="A2:D2"/>
    <mergeCell ref="A4:D4"/>
    <mergeCell ref="A5:C5"/>
    <mergeCell ref="A6:C6"/>
    <mergeCell ref="A7:C7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D55"/>
  <sheetViews>
    <sheetView workbookViewId="0">
      <selection activeCell="F18" sqref="F18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</cols>
  <sheetData>
    <row r="2" spans="1:4" ht="27.75" customHeight="1">
      <c r="A2" s="84" t="s">
        <v>166</v>
      </c>
      <c r="B2" s="84"/>
      <c r="C2" s="84"/>
      <c r="D2" s="84"/>
    </row>
    <row r="3" spans="1:4" ht="5.25" customHeight="1">
      <c r="A3" s="2"/>
      <c r="B3" s="2"/>
      <c r="C3" s="2"/>
      <c r="D3" s="2"/>
    </row>
    <row r="4" spans="1:4" ht="12.75" customHeight="1">
      <c r="A4" s="85" t="s">
        <v>20</v>
      </c>
      <c r="B4" s="85"/>
      <c r="C4" s="85"/>
      <c r="D4" s="85"/>
    </row>
    <row r="5" spans="1:4">
      <c r="A5" s="86" t="s">
        <v>21</v>
      </c>
      <c r="B5" s="86"/>
      <c r="C5" s="86"/>
      <c r="D5" s="11">
        <v>342.5</v>
      </c>
    </row>
    <row r="6" spans="1:4" ht="12.75" customHeight="1">
      <c r="A6" s="87" t="s">
        <v>70</v>
      </c>
      <c r="B6" s="87"/>
      <c r="C6" s="87"/>
      <c r="D6" s="20">
        <f>D7+D8+D9+D10</f>
        <v>18.28</v>
      </c>
    </row>
    <row r="7" spans="1:4" ht="12.75" customHeight="1">
      <c r="A7" s="86" t="s">
        <v>23</v>
      </c>
      <c r="B7" s="86"/>
      <c r="C7" s="86"/>
      <c r="D7" s="20">
        <v>9.74</v>
      </c>
    </row>
    <row r="8" spans="1:4" ht="12.75" customHeight="1">
      <c r="A8" s="83" t="s">
        <v>22</v>
      </c>
      <c r="B8" s="83"/>
      <c r="C8" s="83"/>
      <c r="D8" s="20">
        <v>4.32</v>
      </c>
    </row>
    <row r="9" spans="1:4" ht="12.75" customHeight="1">
      <c r="A9" s="83" t="s">
        <v>27</v>
      </c>
      <c r="B9" s="83"/>
      <c r="C9" s="83"/>
      <c r="D9" s="20">
        <v>3.52</v>
      </c>
    </row>
    <row r="10" spans="1:4" ht="12.75" customHeight="1">
      <c r="A10" s="83" t="s">
        <v>28</v>
      </c>
      <c r="B10" s="83"/>
      <c r="C10" s="83"/>
      <c r="D10" s="20">
        <v>0.7</v>
      </c>
    </row>
    <row r="11" spans="1:4" ht="12.75" customHeight="1">
      <c r="A11" s="83" t="s">
        <v>29</v>
      </c>
      <c r="B11" s="83"/>
      <c r="C11" s="83"/>
      <c r="D11" s="20">
        <v>0</v>
      </c>
    </row>
    <row r="12" spans="1:4" ht="15" customHeight="1">
      <c r="A12" s="89" t="s">
        <v>0</v>
      </c>
      <c r="B12" s="89"/>
      <c r="C12" s="89"/>
      <c r="D12" s="89"/>
    </row>
    <row r="13" spans="1:4" ht="24" customHeight="1">
      <c r="A13" s="55" t="s">
        <v>1</v>
      </c>
      <c r="B13" s="14" t="s">
        <v>2</v>
      </c>
      <c r="C13" s="15" t="s">
        <v>4</v>
      </c>
      <c r="D13" s="59" t="s">
        <v>3</v>
      </c>
    </row>
    <row r="14" spans="1:4" ht="42.75" customHeight="1">
      <c r="A14" s="57">
        <v>1</v>
      </c>
      <c r="B14" s="18" t="s">
        <v>172</v>
      </c>
      <c r="C14" s="47">
        <v>14759</v>
      </c>
      <c r="D14" s="58" t="s">
        <v>5</v>
      </c>
    </row>
    <row r="15" spans="1:4">
      <c r="A15" s="57">
        <v>2</v>
      </c>
      <c r="B15" s="18" t="s">
        <v>26</v>
      </c>
      <c r="C15" s="20"/>
      <c r="D15" s="58"/>
    </row>
    <row r="16" spans="1:4" ht="16.5" customHeight="1">
      <c r="A16" s="57" t="s">
        <v>11</v>
      </c>
      <c r="B16" s="21" t="s">
        <v>24</v>
      </c>
      <c r="C16" s="36">
        <f>D5*D7*12</f>
        <v>40031.4</v>
      </c>
      <c r="D16" s="90" t="s">
        <v>6</v>
      </c>
    </row>
    <row r="17" spans="1:4" ht="15.75" customHeight="1">
      <c r="A17" s="57" t="s">
        <v>12</v>
      </c>
      <c r="B17" s="21" t="s">
        <v>25</v>
      </c>
      <c r="C17" s="36">
        <f>D5*D8*12</f>
        <v>17755.2</v>
      </c>
      <c r="D17" s="90"/>
    </row>
    <row r="18" spans="1:4" ht="25.5">
      <c r="A18" s="57" t="s">
        <v>13</v>
      </c>
      <c r="B18" s="21" t="s">
        <v>7</v>
      </c>
      <c r="C18" s="36">
        <f>D5*D9*12</f>
        <v>14467.199999999999</v>
      </c>
      <c r="D18" s="90"/>
    </row>
    <row r="19" spans="1:4">
      <c r="A19" s="57" t="s">
        <v>14</v>
      </c>
      <c r="B19" s="21" t="s">
        <v>8</v>
      </c>
      <c r="C19" s="36">
        <f>D5*D10*12</f>
        <v>2876.9999999999995</v>
      </c>
      <c r="D19" s="90"/>
    </row>
    <row r="20" spans="1:4">
      <c r="A20" s="57" t="s">
        <v>15</v>
      </c>
      <c r="B20" s="21" t="s">
        <v>9</v>
      </c>
      <c r="C20" s="36">
        <f>D5*D11*12</f>
        <v>0</v>
      </c>
      <c r="D20" s="90"/>
    </row>
    <row r="21" spans="1:4">
      <c r="A21" s="57" t="s">
        <v>16</v>
      </c>
      <c r="B21" s="21" t="s">
        <v>10</v>
      </c>
      <c r="C21" s="45">
        <v>0</v>
      </c>
      <c r="D21" s="90"/>
    </row>
    <row r="22" spans="1:4">
      <c r="A22" s="57"/>
      <c r="B22" s="23" t="s">
        <v>17</v>
      </c>
      <c r="C22" s="46">
        <f>SUM(C16:C21)</f>
        <v>75130.8</v>
      </c>
      <c r="D22" s="58"/>
    </row>
    <row r="23" spans="1:4" ht="15" customHeight="1">
      <c r="A23" s="57" t="s">
        <v>32</v>
      </c>
      <c r="B23" s="18" t="s">
        <v>31</v>
      </c>
      <c r="C23" s="20"/>
      <c r="D23" s="58"/>
    </row>
    <row r="24" spans="1:4">
      <c r="A24" s="57" t="s">
        <v>33</v>
      </c>
      <c r="B24" s="60" t="s">
        <v>24</v>
      </c>
      <c r="C24" s="36">
        <f>D5*D7*12</f>
        <v>40031.4</v>
      </c>
      <c r="D24" s="58"/>
    </row>
    <row r="25" spans="1:4" ht="18" customHeight="1">
      <c r="A25" s="57" t="s">
        <v>34</v>
      </c>
      <c r="B25" s="60" t="s">
        <v>25</v>
      </c>
      <c r="C25" s="36">
        <f>C17</f>
        <v>17755.2</v>
      </c>
      <c r="D25" s="58"/>
    </row>
    <row r="26" spans="1:4" ht="21.75" customHeight="1">
      <c r="A26" s="57" t="s">
        <v>35</v>
      </c>
      <c r="B26" s="61" t="s">
        <v>7</v>
      </c>
      <c r="C26" s="20"/>
      <c r="D26" s="58"/>
    </row>
    <row r="27" spans="1:4" ht="14.25" customHeight="1">
      <c r="A27" s="25" t="s">
        <v>36</v>
      </c>
      <c r="B27" s="60" t="s">
        <v>167</v>
      </c>
      <c r="C27" s="36">
        <v>11602</v>
      </c>
      <c r="D27" s="58"/>
    </row>
    <row r="28" spans="1:4" ht="13.5" customHeight="1">
      <c r="A28" s="25" t="s">
        <v>37</v>
      </c>
      <c r="B28" s="60" t="s">
        <v>76</v>
      </c>
      <c r="C28" s="36">
        <v>13201</v>
      </c>
      <c r="D28" s="58"/>
    </row>
    <row r="29" spans="1:4" ht="13.5" customHeight="1">
      <c r="A29" s="25" t="s">
        <v>38</v>
      </c>
      <c r="B29" s="60" t="s">
        <v>82</v>
      </c>
      <c r="C29" s="36">
        <v>0</v>
      </c>
      <c r="D29" s="58"/>
    </row>
    <row r="30" spans="1:4" ht="13.5" customHeight="1">
      <c r="A30" s="25" t="s">
        <v>39</v>
      </c>
      <c r="B30" s="60"/>
      <c r="C30" s="36">
        <v>0</v>
      </c>
      <c r="D30" s="58"/>
    </row>
    <row r="31" spans="1:4" ht="13.5" customHeight="1">
      <c r="A31" s="25" t="s">
        <v>63</v>
      </c>
      <c r="B31" s="60"/>
      <c r="C31" s="36">
        <v>0</v>
      </c>
      <c r="D31" s="58"/>
    </row>
    <row r="32" spans="1:4">
      <c r="A32" s="57" t="s">
        <v>40</v>
      </c>
      <c r="B32" s="60" t="s">
        <v>9</v>
      </c>
      <c r="C32" s="36">
        <f>D5*D11*12</f>
        <v>0</v>
      </c>
      <c r="D32" s="11"/>
    </row>
    <row r="33" spans="1:4">
      <c r="A33" s="57" t="s">
        <v>41</v>
      </c>
      <c r="B33" s="60" t="s">
        <v>10</v>
      </c>
      <c r="C33" s="45">
        <v>0</v>
      </c>
      <c r="D33" s="11"/>
    </row>
    <row r="34" spans="1:4" s="12" customFormat="1" ht="15" customHeight="1">
      <c r="A34" s="91" t="s">
        <v>17</v>
      </c>
      <c r="B34" s="91"/>
      <c r="C34" s="46">
        <f>SUM(C24:C33)</f>
        <v>82589.600000000006</v>
      </c>
      <c r="D34" s="14"/>
    </row>
    <row r="35" spans="1:4" s="1" customFormat="1" ht="13.5" customHeight="1">
      <c r="A35" s="92" t="s">
        <v>43</v>
      </c>
      <c r="B35" s="92"/>
      <c r="C35" s="92"/>
      <c r="D35" s="92"/>
    </row>
    <row r="36" spans="1:4" s="1" customFormat="1" ht="29.25" customHeight="1">
      <c r="A36" s="57" t="s">
        <v>47</v>
      </c>
      <c r="B36" s="21" t="s">
        <v>44</v>
      </c>
      <c r="C36" s="46">
        <v>37208</v>
      </c>
      <c r="D36" s="56" t="s">
        <v>52</v>
      </c>
    </row>
    <row r="37" spans="1:4" s="1" customFormat="1" ht="13.5" customHeight="1">
      <c r="A37" s="57" t="s">
        <v>18</v>
      </c>
      <c r="B37" s="21" t="s">
        <v>54</v>
      </c>
      <c r="C37" s="36">
        <v>75131</v>
      </c>
      <c r="D37" s="93" t="s">
        <v>45</v>
      </c>
    </row>
    <row r="38" spans="1:4" s="1" customFormat="1" ht="14.25" customHeight="1">
      <c r="A38" s="57" t="s">
        <v>19</v>
      </c>
      <c r="B38" s="21" t="s">
        <v>55</v>
      </c>
      <c r="C38" s="36">
        <v>65562</v>
      </c>
      <c r="D38" s="93"/>
    </row>
    <row r="39" spans="1:4" s="1" customFormat="1" ht="18" customHeight="1">
      <c r="A39" s="57" t="s">
        <v>48</v>
      </c>
      <c r="B39" s="64" t="s">
        <v>46</v>
      </c>
      <c r="C39" s="46">
        <f>C37-C38+C36</f>
        <v>46777</v>
      </c>
      <c r="D39" s="63" t="s">
        <v>52</v>
      </c>
    </row>
    <row r="40" spans="1:4" s="1" customFormat="1">
      <c r="A40" s="57"/>
      <c r="B40" s="21" t="s">
        <v>49</v>
      </c>
      <c r="C40" s="44"/>
      <c r="D40" s="58"/>
    </row>
    <row r="41" spans="1:4" s="1" customFormat="1">
      <c r="A41" s="94" t="s">
        <v>50</v>
      </c>
      <c r="B41" s="94"/>
      <c r="C41" s="94"/>
      <c r="D41" s="94"/>
    </row>
    <row r="42" spans="1:4" s="1" customFormat="1" ht="16.5">
      <c r="A42" s="57" t="s">
        <v>109</v>
      </c>
      <c r="B42" s="21" t="s">
        <v>51</v>
      </c>
      <c r="C42" s="20">
        <v>0</v>
      </c>
      <c r="D42" s="58" t="s">
        <v>53</v>
      </c>
    </row>
    <row r="43" spans="1:4" s="1" customFormat="1" ht="26.25" customHeight="1">
      <c r="A43" s="95" t="s">
        <v>62</v>
      </c>
      <c r="B43" s="96"/>
      <c r="C43" s="46">
        <f>(C14+C18)-(C27+C28+C29+C30+C31)</f>
        <v>4423.1999999999971</v>
      </c>
      <c r="D43" s="30"/>
    </row>
    <row r="44" spans="1:4" s="1" customFormat="1" ht="15" customHeight="1">
      <c r="A44" s="92" t="s">
        <v>108</v>
      </c>
      <c r="B44" s="92"/>
      <c r="C44" s="92"/>
      <c r="D44" s="92"/>
    </row>
    <row r="45" spans="1:4" s="1" customFormat="1" ht="13.5" customHeight="1">
      <c r="A45" s="57" t="s">
        <v>110</v>
      </c>
      <c r="B45" s="21" t="s">
        <v>54</v>
      </c>
      <c r="C45" s="36">
        <v>47302</v>
      </c>
      <c r="D45" s="93" t="s">
        <v>45</v>
      </c>
    </row>
    <row r="46" spans="1:4" s="1" customFormat="1" ht="14.25" customHeight="1">
      <c r="A46" s="57" t="s">
        <v>111</v>
      </c>
      <c r="B46" s="21" t="s">
        <v>55</v>
      </c>
      <c r="C46" s="36">
        <v>47302</v>
      </c>
      <c r="D46" s="93"/>
    </row>
    <row r="47" spans="1:4" s="1" customFormat="1" ht="24" customHeight="1">
      <c r="A47" s="57" t="s">
        <v>112</v>
      </c>
      <c r="B47" s="64" t="s">
        <v>113</v>
      </c>
      <c r="C47" s="46">
        <f>C45-C46</f>
        <v>0</v>
      </c>
      <c r="D47" s="56" t="s">
        <v>52</v>
      </c>
    </row>
    <row r="48" spans="1:4" s="1" customFormat="1" ht="25.5">
      <c r="A48" s="88" t="s">
        <v>56</v>
      </c>
      <c r="B48" s="88"/>
      <c r="C48" s="10" t="s">
        <v>84</v>
      </c>
      <c r="D48" s="28" t="s">
        <v>59</v>
      </c>
    </row>
    <row r="49" spans="1:4" s="1" customFormat="1">
      <c r="A49" s="8"/>
      <c r="B49" s="5"/>
      <c r="C49" s="10"/>
      <c r="D49" s="7"/>
    </row>
    <row r="50" spans="1:4" s="1" customFormat="1" ht="25.5">
      <c r="A50" s="8"/>
      <c r="B50" s="9" t="s">
        <v>58</v>
      </c>
      <c r="C50" s="10" t="s">
        <v>84</v>
      </c>
      <c r="D50" s="7"/>
    </row>
    <row r="51" spans="1:4" s="1" customFormat="1">
      <c r="A51" s="8"/>
      <c r="B51" s="5"/>
      <c r="C51" s="10"/>
      <c r="D51" s="7"/>
    </row>
    <row r="52" spans="1:4" s="1" customFormat="1">
      <c r="A52" s="8"/>
      <c r="B52" s="5"/>
      <c r="C52" s="10"/>
      <c r="D52" s="7"/>
    </row>
    <row r="53" spans="1:4" s="1" customFormat="1">
      <c r="A53" s="8"/>
      <c r="B53" s="5"/>
      <c r="C53" s="10"/>
      <c r="D53" s="7"/>
    </row>
    <row r="54" spans="1:4" s="1" customFormat="1">
      <c r="A54" s="8"/>
      <c r="B54" s="5"/>
      <c r="C54" s="10"/>
      <c r="D54" s="7"/>
    </row>
    <row r="55" spans="1:4" s="1" customFormat="1">
      <c r="A55" s="8"/>
      <c r="B55" s="5"/>
      <c r="C55" s="10"/>
      <c r="D55" s="7"/>
    </row>
  </sheetData>
  <mergeCells count="19">
    <mergeCell ref="D45:D46"/>
    <mergeCell ref="A48:B48"/>
    <mergeCell ref="A34:B34"/>
    <mergeCell ref="A35:D35"/>
    <mergeCell ref="D37:D38"/>
    <mergeCell ref="A41:D41"/>
    <mergeCell ref="A43:B43"/>
    <mergeCell ref="A44:D44"/>
    <mergeCell ref="D16:D21"/>
    <mergeCell ref="A2:D2"/>
    <mergeCell ref="A4:D4"/>
    <mergeCell ref="A5:C5"/>
    <mergeCell ref="A6:C6"/>
    <mergeCell ref="A7:C7"/>
    <mergeCell ref="A8:C8"/>
    <mergeCell ref="A9:C9"/>
    <mergeCell ref="A10:C10"/>
    <mergeCell ref="A11:C11"/>
    <mergeCell ref="A12:D12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D55"/>
  <sheetViews>
    <sheetView workbookViewId="0">
      <selection activeCell="G16" sqref="G16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</cols>
  <sheetData>
    <row r="2" spans="1:4" ht="27.75" customHeight="1">
      <c r="A2" s="84" t="s">
        <v>165</v>
      </c>
      <c r="B2" s="84"/>
      <c r="C2" s="84"/>
      <c r="D2" s="84"/>
    </row>
    <row r="3" spans="1:4" ht="5.25" customHeight="1">
      <c r="A3" s="2"/>
      <c r="B3" s="2"/>
      <c r="C3" s="2"/>
      <c r="D3" s="2"/>
    </row>
    <row r="4" spans="1:4" ht="12.75" customHeight="1">
      <c r="A4" s="85" t="s">
        <v>20</v>
      </c>
      <c r="B4" s="85"/>
      <c r="C4" s="85"/>
      <c r="D4" s="85"/>
    </row>
    <row r="5" spans="1:4">
      <c r="A5" s="86" t="s">
        <v>21</v>
      </c>
      <c r="B5" s="86"/>
      <c r="C5" s="86"/>
      <c r="D5" s="11">
        <v>1099.92</v>
      </c>
    </row>
    <row r="6" spans="1:4" ht="12.75" customHeight="1">
      <c r="A6" s="87" t="s">
        <v>70</v>
      </c>
      <c r="B6" s="87"/>
      <c r="C6" s="87"/>
      <c r="D6" s="20" t="s">
        <v>163</v>
      </c>
    </row>
    <row r="7" spans="1:4" ht="12.75" customHeight="1">
      <c r="A7" s="86" t="s">
        <v>23</v>
      </c>
      <c r="B7" s="86"/>
      <c r="C7" s="86"/>
      <c r="D7" s="20" t="s">
        <v>161</v>
      </c>
    </row>
    <row r="8" spans="1:4" ht="12.75" customHeight="1">
      <c r="A8" s="83" t="s">
        <v>22</v>
      </c>
      <c r="B8" s="83"/>
      <c r="C8" s="83"/>
      <c r="D8" s="20" t="s">
        <v>162</v>
      </c>
    </row>
    <row r="9" spans="1:4" ht="12.75" customHeight="1">
      <c r="A9" s="83" t="s">
        <v>27</v>
      </c>
      <c r="B9" s="83"/>
      <c r="C9" s="83"/>
      <c r="D9" s="20">
        <v>6.6</v>
      </c>
    </row>
    <row r="10" spans="1:4" ht="12.75" customHeight="1">
      <c r="A10" s="83" t="s">
        <v>28</v>
      </c>
      <c r="B10" s="83"/>
      <c r="C10" s="83"/>
      <c r="D10" s="20">
        <v>0.21</v>
      </c>
    </row>
    <row r="11" spans="1:4" ht="12.75" customHeight="1">
      <c r="A11" s="83" t="s">
        <v>29</v>
      </c>
      <c r="B11" s="83"/>
      <c r="C11" s="83"/>
      <c r="D11" s="20">
        <v>0</v>
      </c>
    </row>
    <row r="12" spans="1:4" ht="15" customHeight="1">
      <c r="A12" s="89" t="s">
        <v>0</v>
      </c>
      <c r="B12" s="89"/>
      <c r="C12" s="89"/>
      <c r="D12" s="89"/>
    </row>
    <row r="13" spans="1:4" ht="24" customHeight="1">
      <c r="A13" s="48" t="s">
        <v>1</v>
      </c>
      <c r="B13" s="14" t="s">
        <v>2</v>
      </c>
      <c r="C13" s="15" t="s">
        <v>4</v>
      </c>
      <c r="D13" s="52" t="s">
        <v>3</v>
      </c>
    </row>
    <row r="14" spans="1:4" ht="42.75" customHeight="1">
      <c r="A14" s="50">
        <v>1</v>
      </c>
      <c r="B14" s="18" t="s">
        <v>172</v>
      </c>
      <c r="C14" s="47">
        <v>-14513</v>
      </c>
      <c r="D14" s="51" t="s">
        <v>5</v>
      </c>
    </row>
    <row r="15" spans="1:4">
      <c r="A15" s="50">
        <v>2</v>
      </c>
      <c r="B15" s="18" t="s">
        <v>26</v>
      </c>
      <c r="C15" s="20"/>
      <c r="D15" s="51"/>
    </row>
    <row r="16" spans="1:4" ht="16.5" customHeight="1">
      <c r="A16" s="50" t="s">
        <v>11</v>
      </c>
      <c r="B16" s="21" t="s">
        <v>24</v>
      </c>
      <c r="C16" s="36">
        <v>110170</v>
      </c>
      <c r="D16" s="90" t="s">
        <v>6</v>
      </c>
    </row>
    <row r="17" spans="1:4" ht="15.75" customHeight="1">
      <c r="A17" s="50" t="s">
        <v>12</v>
      </c>
      <c r="B17" s="21" t="s">
        <v>25</v>
      </c>
      <c r="C17" s="36">
        <v>55719</v>
      </c>
      <c r="D17" s="90"/>
    </row>
    <row r="18" spans="1:4" ht="25.5">
      <c r="A18" s="50" t="s">
        <v>13</v>
      </c>
      <c r="B18" s="21" t="s">
        <v>7</v>
      </c>
      <c r="C18" s="36">
        <v>87114</v>
      </c>
      <c r="D18" s="90"/>
    </row>
    <row r="19" spans="1:4">
      <c r="A19" s="50" t="s">
        <v>14</v>
      </c>
      <c r="B19" s="21" t="s">
        <v>8</v>
      </c>
      <c r="C19" s="70">
        <v>2772</v>
      </c>
      <c r="D19" s="90"/>
    </row>
    <row r="20" spans="1:4">
      <c r="A20" s="50" t="s">
        <v>15</v>
      </c>
      <c r="B20" s="21" t="s">
        <v>9</v>
      </c>
      <c r="C20" s="36">
        <f>D5*D11*12</f>
        <v>0</v>
      </c>
      <c r="D20" s="90"/>
    </row>
    <row r="21" spans="1:4">
      <c r="A21" s="50" t="s">
        <v>16</v>
      </c>
      <c r="B21" s="21" t="s">
        <v>10</v>
      </c>
      <c r="C21" s="45">
        <v>0</v>
      </c>
      <c r="D21" s="90"/>
    </row>
    <row r="22" spans="1:4">
      <c r="A22" s="50"/>
      <c r="B22" s="23" t="s">
        <v>17</v>
      </c>
      <c r="C22" s="46">
        <f>SUM(C16:C21)</f>
        <v>255775</v>
      </c>
      <c r="D22" s="51"/>
    </row>
    <row r="23" spans="1:4" ht="15" customHeight="1">
      <c r="A23" s="50" t="s">
        <v>32</v>
      </c>
      <c r="B23" s="18" t="s">
        <v>31</v>
      </c>
      <c r="C23" s="20"/>
      <c r="D23" s="51"/>
    </row>
    <row r="24" spans="1:4">
      <c r="A24" s="50" t="s">
        <v>33</v>
      </c>
      <c r="B24" s="53" t="s">
        <v>24</v>
      </c>
      <c r="C24" s="36">
        <v>110170</v>
      </c>
      <c r="D24" s="51"/>
    </row>
    <row r="25" spans="1:4" ht="18" customHeight="1">
      <c r="A25" s="50" t="s">
        <v>34</v>
      </c>
      <c r="B25" s="53" t="s">
        <v>25</v>
      </c>
      <c r="C25" s="36">
        <f>C17</f>
        <v>55719</v>
      </c>
      <c r="D25" s="51"/>
    </row>
    <row r="26" spans="1:4" ht="21.75" customHeight="1">
      <c r="A26" s="50" t="s">
        <v>35</v>
      </c>
      <c r="B26" s="54" t="s">
        <v>7</v>
      </c>
      <c r="C26" s="20"/>
      <c r="D26" s="51"/>
    </row>
    <row r="27" spans="1:4" ht="14.25" customHeight="1">
      <c r="A27" s="25" t="s">
        <v>36</v>
      </c>
      <c r="B27" s="60" t="s">
        <v>164</v>
      </c>
      <c r="C27" s="36">
        <v>95682</v>
      </c>
      <c r="D27" s="51"/>
    </row>
    <row r="28" spans="1:4" ht="13.5" customHeight="1">
      <c r="A28" s="25" t="s">
        <v>37</v>
      </c>
      <c r="B28" s="60" t="s">
        <v>141</v>
      </c>
      <c r="C28" s="36">
        <v>13945</v>
      </c>
      <c r="D28" s="51"/>
    </row>
    <row r="29" spans="1:4" ht="13.5" customHeight="1">
      <c r="A29" s="25" t="s">
        <v>38</v>
      </c>
      <c r="B29" s="53"/>
      <c r="C29" s="36">
        <v>0</v>
      </c>
      <c r="D29" s="51"/>
    </row>
    <row r="30" spans="1:4" ht="13.5" customHeight="1">
      <c r="A30" s="25" t="s">
        <v>39</v>
      </c>
      <c r="B30" s="53"/>
      <c r="C30" s="36">
        <v>0</v>
      </c>
      <c r="D30" s="51"/>
    </row>
    <row r="31" spans="1:4" ht="13.5" customHeight="1">
      <c r="A31" s="25" t="s">
        <v>63</v>
      </c>
      <c r="B31" s="53"/>
      <c r="C31" s="36">
        <v>0</v>
      </c>
      <c r="D31" s="51"/>
    </row>
    <row r="32" spans="1:4">
      <c r="A32" s="50" t="s">
        <v>40</v>
      </c>
      <c r="B32" s="53" t="s">
        <v>9</v>
      </c>
      <c r="C32" s="36">
        <f>D5*D11*12</f>
        <v>0</v>
      </c>
      <c r="D32" s="11"/>
    </row>
    <row r="33" spans="1:4">
      <c r="A33" s="50" t="s">
        <v>41</v>
      </c>
      <c r="B33" s="53" t="s">
        <v>10</v>
      </c>
      <c r="C33" s="45">
        <v>0</v>
      </c>
      <c r="D33" s="11"/>
    </row>
    <row r="34" spans="1:4" s="12" customFormat="1" ht="15" customHeight="1">
      <c r="A34" s="91" t="s">
        <v>17</v>
      </c>
      <c r="B34" s="91"/>
      <c r="C34" s="46">
        <f>SUM(C24:C33)</f>
        <v>275516</v>
      </c>
      <c r="D34" s="14"/>
    </row>
    <row r="35" spans="1:4" s="1" customFormat="1" ht="13.5" customHeight="1">
      <c r="A35" s="92" t="s">
        <v>171</v>
      </c>
      <c r="B35" s="92"/>
      <c r="C35" s="92"/>
      <c r="D35" s="92"/>
    </row>
    <row r="36" spans="1:4" s="1" customFormat="1" ht="29.25" customHeight="1">
      <c r="A36" s="50" t="s">
        <v>47</v>
      </c>
      <c r="B36" s="21" t="s">
        <v>44</v>
      </c>
      <c r="C36" s="46">
        <v>34892</v>
      </c>
      <c r="D36" s="49" t="s">
        <v>52</v>
      </c>
    </row>
    <row r="37" spans="1:4" s="1" customFormat="1" ht="13.5" customHeight="1">
      <c r="A37" s="50" t="s">
        <v>18</v>
      </c>
      <c r="B37" s="21" t="s">
        <v>54</v>
      </c>
      <c r="C37" s="36">
        <v>223277</v>
      </c>
      <c r="D37" s="93" t="s">
        <v>45</v>
      </c>
    </row>
    <row r="38" spans="1:4" s="1" customFormat="1" ht="14.25" customHeight="1">
      <c r="A38" s="50" t="s">
        <v>19</v>
      </c>
      <c r="B38" s="21" t="s">
        <v>55</v>
      </c>
      <c r="C38" s="36">
        <v>228169</v>
      </c>
      <c r="D38" s="93"/>
    </row>
    <row r="39" spans="1:4" s="1" customFormat="1" ht="18" customHeight="1">
      <c r="A39" s="50" t="s">
        <v>48</v>
      </c>
      <c r="B39" s="64" t="s">
        <v>46</v>
      </c>
      <c r="C39" s="46">
        <f>C37-C38+C36</f>
        <v>30000</v>
      </c>
      <c r="D39" s="63" t="s">
        <v>52</v>
      </c>
    </row>
    <row r="40" spans="1:4" s="1" customFormat="1">
      <c r="A40" s="50"/>
      <c r="B40" s="21" t="s">
        <v>49</v>
      </c>
      <c r="C40" s="44"/>
      <c r="D40" s="51"/>
    </row>
    <row r="41" spans="1:4" s="1" customFormat="1">
      <c r="A41" s="94" t="s">
        <v>50</v>
      </c>
      <c r="B41" s="94"/>
      <c r="C41" s="94"/>
      <c r="D41" s="94"/>
    </row>
    <row r="42" spans="1:4" s="1" customFormat="1" ht="16.5">
      <c r="A42" s="50" t="s">
        <v>109</v>
      </c>
      <c r="B42" s="21" t="s">
        <v>51</v>
      </c>
      <c r="C42" s="20">
        <v>0</v>
      </c>
      <c r="D42" s="51" t="s">
        <v>53</v>
      </c>
    </row>
    <row r="43" spans="1:4" s="1" customFormat="1" ht="26.25" customHeight="1">
      <c r="A43" s="95" t="s">
        <v>62</v>
      </c>
      <c r="B43" s="96"/>
      <c r="C43" s="46">
        <f>(C14+C18)-(C27+C28+C29+C30+C31)</f>
        <v>-37026</v>
      </c>
      <c r="D43" s="30"/>
    </row>
    <row r="44" spans="1:4" s="1" customFormat="1" ht="15" customHeight="1">
      <c r="A44" s="92" t="s">
        <v>108</v>
      </c>
      <c r="B44" s="92"/>
      <c r="C44" s="92"/>
      <c r="D44" s="92"/>
    </row>
    <row r="45" spans="1:4" s="1" customFormat="1" ht="13.5" customHeight="1">
      <c r="A45" s="50" t="s">
        <v>110</v>
      </c>
      <c r="B45" s="21" t="s">
        <v>54</v>
      </c>
      <c r="C45" s="36">
        <v>0</v>
      </c>
      <c r="D45" s="93" t="s">
        <v>45</v>
      </c>
    </row>
    <row r="46" spans="1:4" s="1" customFormat="1" ht="14.25" customHeight="1">
      <c r="A46" s="50" t="s">
        <v>111</v>
      </c>
      <c r="B46" s="21" t="s">
        <v>55</v>
      </c>
      <c r="C46" s="36">
        <v>0</v>
      </c>
      <c r="D46" s="93"/>
    </row>
    <row r="47" spans="1:4" s="1" customFormat="1" ht="24" customHeight="1">
      <c r="A47" s="50" t="s">
        <v>112</v>
      </c>
      <c r="B47" s="64" t="s">
        <v>113</v>
      </c>
      <c r="C47" s="46">
        <f>C45-C46</f>
        <v>0</v>
      </c>
      <c r="D47" s="49" t="s">
        <v>52</v>
      </c>
    </row>
    <row r="48" spans="1:4" s="1" customFormat="1" ht="25.5">
      <c r="A48" s="88" t="s">
        <v>56</v>
      </c>
      <c r="B48" s="88"/>
      <c r="C48" s="10" t="s">
        <v>84</v>
      </c>
      <c r="D48" s="28" t="s">
        <v>59</v>
      </c>
    </row>
    <row r="49" spans="1:4" s="1" customFormat="1">
      <c r="A49" s="8"/>
      <c r="B49" s="5"/>
      <c r="C49" s="10"/>
      <c r="D49" s="7"/>
    </row>
    <row r="50" spans="1:4" s="1" customFormat="1" ht="25.5">
      <c r="A50" s="8"/>
      <c r="B50" s="9" t="s">
        <v>58</v>
      </c>
      <c r="C50" s="10" t="s">
        <v>84</v>
      </c>
      <c r="D50" s="7"/>
    </row>
    <row r="51" spans="1:4" s="1" customFormat="1">
      <c r="A51" s="8"/>
      <c r="B51" s="5"/>
      <c r="C51" s="10"/>
      <c r="D51" s="7"/>
    </row>
    <row r="52" spans="1:4" s="1" customFormat="1">
      <c r="A52" s="8"/>
      <c r="B52" s="5"/>
      <c r="C52" s="10"/>
      <c r="D52" s="7"/>
    </row>
    <row r="53" spans="1:4" s="1" customFormat="1">
      <c r="A53" s="8"/>
      <c r="B53" s="5"/>
      <c r="C53" s="10"/>
      <c r="D53" s="7"/>
    </row>
    <row r="54" spans="1:4" s="1" customFormat="1">
      <c r="A54" s="8"/>
      <c r="B54" s="5"/>
      <c r="C54" s="10"/>
      <c r="D54" s="7"/>
    </row>
    <row r="55" spans="1:4" s="1" customFormat="1">
      <c r="A55" s="8"/>
      <c r="B55" s="5"/>
      <c r="C55" s="10"/>
      <c r="D55" s="7"/>
    </row>
  </sheetData>
  <mergeCells count="19">
    <mergeCell ref="D16:D21"/>
    <mergeCell ref="A2:D2"/>
    <mergeCell ref="A4:D4"/>
    <mergeCell ref="A5:C5"/>
    <mergeCell ref="A6:C6"/>
    <mergeCell ref="A7:C7"/>
    <mergeCell ref="A8:C8"/>
    <mergeCell ref="A9:C9"/>
    <mergeCell ref="A10:C10"/>
    <mergeCell ref="A11:C11"/>
    <mergeCell ref="A12:D12"/>
    <mergeCell ref="D45:D46"/>
    <mergeCell ref="A48:B48"/>
    <mergeCell ref="A34:B34"/>
    <mergeCell ref="A35:D35"/>
    <mergeCell ref="D37:D38"/>
    <mergeCell ref="A41:D41"/>
    <mergeCell ref="A43:B43"/>
    <mergeCell ref="A44:D44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F55"/>
  <sheetViews>
    <sheetView workbookViewId="0">
      <selection activeCell="E15" sqref="E15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6" width="9.140625" style="1"/>
  </cols>
  <sheetData>
    <row r="2" spans="1:6" s="66" customFormat="1" ht="27.75" customHeight="1">
      <c r="A2" s="97" t="s">
        <v>159</v>
      </c>
      <c r="B2" s="97"/>
      <c r="C2" s="97"/>
      <c r="D2" s="97"/>
      <c r="E2" s="65"/>
      <c r="F2" s="65"/>
    </row>
    <row r="3" spans="1:6" s="66" customFormat="1" ht="5.25" customHeight="1">
      <c r="A3" s="67"/>
      <c r="B3" s="67"/>
      <c r="C3" s="67"/>
      <c r="D3" s="67"/>
      <c r="E3" s="65"/>
      <c r="F3" s="65"/>
    </row>
    <row r="4" spans="1:6" s="66" customFormat="1" ht="12.75" customHeight="1">
      <c r="A4" s="98" t="s">
        <v>20</v>
      </c>
      <c r="B4" s="98"/>
      <c r="C4" s="98"/>
      <c r="D4" s="98"/>
      <c r="E4" s="65"/>
      <c r="F4" s="65"/>
    </row>
    <row r="5" spans="1:6" s="66" customFormat="1">
      <c r="A5" s="99" t="s">
        <v>21</v>
      </c>
      <c r="B5" s="99"/>
      <c r="C5" s="99"/>
      <c r="D5" s="68" t="s">
        <v>160</v>
      </c>
      <c r="E5" s="69"/>
      <c r="F5" s="69"/>
    </row>
    <row r="6" spans="1:6" s="66" customFormat="1" ht="12.75" customHeight="1">
      <c r="A6" s="100" t="s">
        <v>70</v>
      </c>
      <c r="B6" s="100"/>
      <c r="C6" s="100"/>
      <c r="D6" s="44">
        <f>D7+D8+D9+D10</f>
        <v>17.399999999999999</v>
      </c>
      <c r="E6" s="69"/>
      <c r="F6" s="69"/>
    </row>
    <row r="7" spans="1:6" s="66" customFormat="1" ht="12.75" customHeight="1">
      <c r="A7" s="99" t="s">
        <v>23</v>
      </c>
      <c r="B7" s="99"/>
      <c r="C7" s="99"/>
      <c r="D7" s="44">
        <v>9.74</v>
      </c>
      <c r="E7" s="69"/>
      <c r="F7" s="69"/>
    </row>
    <row r="8" spans="1:6" s="66" customFormat="1" ht="12.75" customHeight="1">
      <c r="A8" s="101" t="s">
        <v>22</v>
      </c>
      <c r="B8" s="101"/>
      <c r="C8" s="101"/>
      <c r="D8" s="44">
        <v>4.32</v>
      </c>
      <c r="E8" s="69"/>
      <c r="F8" s="69"/>
    </row>
    <row r="9" spans="1:6" s="66" customFormat="1" ht="12.75" customHeight="1">
      <c r="A9" s="101" t="s">
        <v>27</v>
      </c>
      <c r="B9" s="101"/>
      <c r="C9" s="101"/>
      <c r="D9" s="44">
        <v>3.03</v>
      </c>
      <c r="E9" s="69"/>
      <c r="F9" s="69"/>
    </row>
    <row r="10" spans="1:6" s="66" customFormat="1" ht="12.75" customHeight="1">
      <c r="A10" s="101" t="s">
        <v>28</v>
      </c>
      <c r="B10" s="101"/>
      <c r="C10" s="101"/>
      <c r="D10" s="44">
        <v>0.31</v>
      </c>
      <c r="E10" s="69"/>
      <c r="F10" s="69"/>
    </row>
    <row r="11" spans="1:6" s="66" customFormat="1" ht="12.75" customHeight="1">
      <c r="A11" s="101" t="s">
        <v>29</v>
      </c>
      <c r="B11" s="101"/>
      <c r="C11" s="101"/>
      <c r="D11" s="44">
        <v>0</v>
      </c>
      <c r="E11" s="69"/>
      <c r="F11" s="69"/>
    </row>
    <row r="12" spans="1:6" ht="15" customHeight="1">
      <c r="A12" s="89" t="s">
        <v>0</v>
      </c>
      <c r="B12" s="89"/>
      <c r="C12" s="89"/>
      <c r="D12" s="89"/>
      <c r="E12" s="4"/>
      <c r="F12" s="4"/>
    </row>
    <row r="13" spans="1:6" ht="24" customHeight="1">
      <c r="A13" s="48" t="s">
        <v>1</v>
      </c>
      <c r="B13" s="14" t="s">
        <v>2</v>
      </c>
      <c r="C13" s="15" t="s">
        <v>4</v>
      </c>
      <c r="D13" s="52" t="s">
        <v>3</v>
      </c>
    </row>
    <row r="14" spans="1:6" ht="42.75" customHeight="1">
      <c r="A14" s="50">
        <v>1</v>
      </c>
      <c r="B14" s="18" t="s">
        <v>172</v>
      </c>
      <c r="C14" s="47">
        <v>13266</v>
      </c>
      <c r="D14" s="51" t="s">
        <v>5</v>
      </c>
    </row>
    <row r="15" spans="1:6">
      <c r="A15" s="50">
        <v>2</v>
      </c>
      <c r="B15" s="18" t="s">
        <v>26</v>
      </c>
      <c r="C15" s="20"/>
      <c r="D15" s="51"/>
    </row>
    <row r="16" spans="1:6" ht="16.5" customHeight="1">
      <c r="A16" s="50" t="s">
        <v>11</v>
      </c>
      <c r="B16" s="21" t="s">
        <v>24</v>
      </c>
      <c r="C16" s="36">
        <f>368.5*D7+ D7*749.32*11</f>
        <v>83871.334800000011</v>
      </c>
      <c r="D16" s="90" t="s">
        <v>6</v>
      </c>
    </row>
    <row r="17" spans="1:4" ht="15.75" customHeight="1">
      <c r="A17" s="50" t="s">
        <v>12</v>
      </c>
      <c r="B17" s="21" t="s">
        <v>25</v>
      </c>
      <c r="C17" s="36">
        <f t="shared" ref="C17:C20" si="0">368.5*D8+ D8*749.32*11</f>
        <v>37199.606400000004</v>
      </c>
      <c r="D17" s="90"/>
    </row>
    <row r="18" spans="1:4" ht="25.5">
      <c r="A18" s="50" t="s">
        <v>13</v>
      </c>
      <c r="B18" s="21" t="s">
        <v>7</v>
      </c>
      <c r="C18" s="36">
        <f t="shared" si="0"/>
        <v>26091.390600000002</v>
      </c>
      <c r="D18" s="90"/>
    </row>
    <row r="19" spans="1:4">
      <c r="A19" s="50" t="s">
        <v>14</v>
      </c>
      <c r="B19" s="21" t="s">
        <v>8</v>
      </c>
      <c r="C19" s="36">
        <f t="shared" si="0"/>
        <v>2669.4162000000006</v>
      </c>
      <c r="D19" s="90"/>
    </row>
    <row r="20" spans="1:4">
      <c r="A20" s="50" t="s">
        <v>15</v>
      </c>
      <c r="B20" s="21" t="s">
        <v>9</v>
      </c>
      <c r="C20" s="36">
        <f t="shared" si="0"/>
        <v>0</v>
      </c>
      <c r="D20" s="90"/>
    </row>
    <row r="21" spans="1:4">
      <c r="A21" s="50" t="s">
        <v>16</v>
      </c>
      <c r="B21" s="21" t="s">
        <v>10</v>
      </c>
      <c r="C21" s="45">
        <v>0</v>
      </c>
      <c r="D21" s="90"/>
    </row>
    <row r="22" spans="1:4">
      <c r="A22" s="50"/>
      <c r="B22" s="23" t="s">
        <v>17</v>
      </c>
      <c r="C22" s="46">
        <f>SUM(C16:C21)</f>
        <v>149831.74800000002</v>
      </c>
      <c r="D22" s="51"/>
    </row>
    <row r="23" spans="1:4" ht="15" customHeight="1">
      <c r="A23" s="50" t="s">
        <v>32</v>
      </c>
      <c r="B23" s="18" t="s">
        <v>31</v>
      </c>
      <c r="C23" s="20"/>
      <c r="D23" s="51"/>
    </row>
    <row r="24" spans="1:4">
      <c r="A24" s="50" t="s">
        <v>33</v>
      </c>
      <c r="B24" s="53" t="s">
        <v>24</v>
      </c>
      <c r="C24" s="36">
        <f>C16</f>
        <v>83871.334800000011</v>
      </c>
      <c r="D24" s="51"/>
    </row>
    <row r="25" spans="1:4" ht="18" customHeight="1">
      <c r="A25" s="50" t="s">
        <v>34</v>
      </c>
      <c r="B25" s="53" t="s">
        <v>25</v>
      </c>
      <c r="C25" s="36">
        <f>C17</f>
        <v>37199.606400000004</v>
      </c>
      <c r="D25" s="51"/>
    </row>
    <row r="26" spans="1:4" ht="21.75" customHeight="1">
      <c r="A26" s="50" t="s">
        <v>35</v>
      </c>
      <c r="B26" s="54" t="s">
        <v>7</v>
      </c>
      <c r="C26" s="20"/>
      <c r="D26" s="51"/>
    </row>
    <row r="27" spans="1:4" ht="14.25" customHeight="1">
      <c r="A27" s="25" t="s">
        <v>36</v>
      </c>
      <c r="B27" s="60" t="s">
        <v>71</v>
      </c>
      <c r="C27" s="36">
        <v>12535</v>
      </c>
      <c r="D27" s="51"/>
    </row>
    <row r="28" spans="1:4" ht="13.5" customHeight="1">
      <c r="A28" s="25" t="s">
        <v>37</v>
      </c>
      <c r="B28" s="53"/>
      <c r="C28" s="36">
        <v>0</v>
      </c>
      <c r="D28" s="51"/>
    </row>
    <row r="29" spans="1:4" ht="13.5" customHeight="1">
      <c r="A29" s="25" t="s">
        <v>38</v>
      </c>
      <c r="B29" s="53"/>
      <c r="C29" s="36">
        <v>0</v>
      </c>
      <c r="D29" s="51"/>
    </row>
    <row r="30" spans="1:4" ht="13.5" customHeight="1">
      <c r="A30" s="25" t="s">
        <v>37</v>
      </c>
      <c r="B30" s="53"/>
      <c r="C30" s="36">
        <v>0</v>
      </c>
      <c r="D30" s="51"/>
    </row>
    <row r="31" spans="1:4" ht="13.5" customHeight="1">
      <c r="A31" s="25" t="s">
        <v>38</v>
      </c>
      <c r="B31" s="53"/>
      <c r="C31" s="36">
        <v>0</v>
      </c>
      <c r="D31" s="51"/>
    </row>
    <row r="32" spans="1:4">
      <c r="A32" s="50" t="s">
        <v>40</v>
      </c>
      <c r="B32" s="53" t="s">
        <v>9</v>
      </c>
      <c r="C32" s="36">
        <f>C19</f>
        <v>2669.4162000000006</v>
      </c>
      <c r="D32" s="11"/>
    </row>
    <row r="33" spans="1:6">
      <c r="A33" s="50" t="s">
        <v>41</v>
      </c>
      <c r="B33" s="53" t="s">
        <v>10</v>
      </c>
      <c r="C33" s="45">
        <v>0</v>
      </c>
      <c r="D33" s="11"/>
    </row>
    <row r="34" spans="1:6" s="12" customFormat="1" ht="15" customHeight="1">
      <c r="A34" s="91" t="s">
        <v>17</v>
      </c>
      <c r="B34" s="91"/>
      <c r="C34" s="46">
        <f>SUM(C24:C33)</f>
        <v>136275.35740000001</v>
      </c>
      <c r="D34" s="14"/>
      <c r="E34" s="4"/>
      <c r="F34" s="4"/>
    </row>
    <row r="35" spans="1:6" s="1" customFormat="1" ht="13.5" customHeight="1">
      <c r="A35" s="92" t="s">
        <v>43</v>
      </c>
      <c r="B35" s="92"/>
      <c r="C35" s="92"/>
      <c r="D35" s="92"/>
    </row>
    <row r="36" spans="1:6" s="1" customFormat="1" ht="29.25" customHeight="1">
      <c r="A36" s="50" t="s">
        <v>47</v>
      </c>
      <c r="B36" s="21" t="s">
        <v>44</v>
      </c>
      <c r="C36" s="46">
        <v>4677</v>
      </c>
      <c r="D36" s="49" t="s">
        <v>52</v>
      </c>
    </row>
    <row r="37" spans="1:6" s="1" customFormat="1" ht="13.5" customHeight="1">
      <c r="A37" s="50" t="s">
        <v>18</v>
      </c>
      <c r="B37" s="21" t="s">
        <v>54</v>
      </c>
      <c r="C37" s="36">
        <v>149233</v>
      </c>
      <c r="D37" s="93" t="s">
        <v>45</v>
      </c>
    </row>
    <row r="38" spans="1:6" s="1" customFormat="1" ht="14.25" customHeight="1">
      <c r="A38" s="50" t="s">
        <v>19</v>
      </c>
      <c r="B38" s="21" t="s">
        <v>55</v>
      </c>
      <c r="C38" s="36">
        <v>155618</v>
      </c>
      <c r="D38" s="93"/>
    </row>
    <row r="39" spans="1:6" s="1" customFormat="1" ht="18" customHeight="1">
      <c r="A39" s="50" t="s">
        <v>48</v>
      </c>
      <c r="B39" s="64" t="s">
        <v>46</v>
      </c>
      <c r="C39" s="46">
        <f>C37-C38+C36</f>
        <v>-1708</v>
      </c>
      <c r="D39" s="63" t="s">
        <v>52</v>
      </c>
    </row>
    <row r="40" spans="1:6" s="1" customFormat="1">
      <c r="A40" s="50"/>
      <c r="B40" s="21" t="s">
        <v>49</v>
      </c>
      <c r="C40" s="44"/>
      <c r="D40" s="51"/>
    </row>
    <row r="41" spans="1:6" s="1" customFormat="1">
      <c r="A41" s="94" t="s">
        <v>50</v>
      </c>
      <c r="B41" s="94"/>
      <c r="C41" s="94"/>
      <c r="D41" s="94"/>
    </row>
    <row r="42" spans="1:6" s="1" customFormat="1" ht="16.5">
      <c r="A42" s="50" t="s">
        <v>109</v>
      </c>
      <c r="B42" s="21" t="s">
        <v>51</v>
      </c>
      <c r="C42" s="20">
        <v>0</v>
      </c>
      <c r="D42" s="51" t="s">
        <v>53</v>
      </c>
    </row>
    <row r="43" spans="1:6" s="1" customFormat="1" ht="26.25" customHeight="1">
      <c r="A43" s="95" t="s">
        <v>62</v>
      </c>
      <c r="B43" s="96"/>
      <c r="C43" s="46">
        <f>(C14+C18)-(C27+C28+C29+C30+C31)</f>
        <v>26822.390599999999</v>
      </c>
      <c r="D43" s="30"/>
    </row>
    <row r="44" spans="1:6" s="1" customFormat="1" ht="15" customHeight="1">
      <c r="A44" s="92" t="s">
        <v>108</v>
      </c>
      <c r="B44" s="92"/>
      <c r="C44" s="92"/>
      <c r="D44" s="92"/>
    </row>
    <row r="45" spans="1:6" s="1" customFormat="1" ht="13.5" customHeight="1">
      <c r="A45" s="50" t="s">
        <v>110</v>
      </c>
      <c r="B45" s="21" t="s">
        <v>54</v>
      </c>
      <c r="C45" s="36">
        <v>140044</v>
      </c>
      <c r="D45" s="93" t="s">
        <v>45</v>
      </c>
    </row>
    <row r="46" spans="1:6" s="1" customFormat="1" ht="14.25" customHeight="1">
      <c r="A46" s="50" t="s">
        <v>111</v>
      </c>
      <c r="B46" s="21" t="s">
        <v>55</v>
      </c>
      <c r="C46" s="36">
        <v>138009</v>
      </c>
      <c r="D46" s="93"/>
    </row>
    <row r="47" spans="1:6" s="1" customFormat="1" ht="24" customHeight="1">
      <c r="A47" s="50" t="s">
        <v>112</v>
      </c>
      <c r="B47" s="64" t="s">
        <v>113</v>
      </c>
      <c r="C47" s="46">
        <f>C45-C46</f>
        <v>2035</v>
      </c>
      <c r="D47" s="49" t="s">
        <v>52</v>
      </c>
    </row>
    <row r="48" spans="1:6" s="1" customFormat="1" ht="25.5">
      <c r="A48" s="88" t="s">
        <v>56</v>
      </c>
      <c r="B48" s="88"/>
      <c r="C48" s="10" t="s">
        <v>84</v>
      </c>
      <c r="D48" s="28" t="s">
        <v>59</v>
      </c>
    </row>
    <row r="49" spans="1:4" s="1" customFormat="1">
      <c r="A49" s="8"/>
      <c r="B49" s="5"/>
      <c r="C49" s="10"/>
      <c r="D49" s="7"/>
    </row>
    <row r="50" spans="1:4" s="1" customFormat="1" ht="25.5">
      <c r="A50" s="8"/>
      <c r="B50" s="9" t="s">
        <v>58</v>
      </c>
      <c r="C50" s="10" t="s">
        <v>84</v>
      </c>
      <c r="D50" s="7"/>
    </row>
    <row r="51" spans="1:4" s="1" customFormat="1">
      <c r="A51" s="8"/>
      <c r="B51" s="5"/>
      <c r="C51" s="10"/>
      <c r="D51" s="7"/>
    </row>
    <row r="52" spans="1:4" s="1" customFormat="1">
      <c r="A52" s="8"/>
      <c r="B52" s="5"/>
      <c r="C52" s="10"/>
      <c r="D52" s="7"/>
    </row>
    <row r="53" spans="1:4" s="1" customFormat="1">
      <c r="A53" s="8"/>
      <c r="B53" s="5"/>
      <c r="C53" s="10"/>
      <c r="D53" s="7"/>
    </row>
    <row r="54" spans="1:4" s="1" customFormat="1">
      <c r="A54" s="8"/>
      <c r="B54" s="5"/>
      <c r="C54" s="10"/>
      <c r="D54" s="7"/>
    </row>
    <row r="55" spans="1:4" s="1" customFormat="1">
      <c r="A55" s="8"/>
      <c r="B55" s="5"/>
      <c r="C55" s="10"/>
      <c r="D55" s="7"/>
    </row>
  </sheetData>
  <mergeCells count="19">
    <mergeCell ref="D16:D21"/>
    <mergeCell ref="A2:D2"/>
    <mergeCell ref="A4:D4"/>
    <mergeCell ref="A5:C5"/>
    <mergeCell ref="A6:C6"/>
    <mergeCell ref="A7:C7"/>
    <mergeCell ref="A8:C8"/>
    <mergeCell ref="A9:C9"/>
    <mergeCell ref="A10:C10"/>
    <mergeCell ref="A11:C11"/>
    <mergeCell ref="A12:D12"/>
    <mergeCell ref="D45:D46"/>
    <mergeCell ref="A48:B48"/>
    <mergeCell ref="A34:B34"/>
    <mergeCell ref="A35:D35"/>
    <mergeCell ref="D37:D38"/>
    <mergeCell ref="A41:D41"/>
    <mergeCell ref="A43:B43"/>
    <mergeCell ref="A44:D44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E55"/>
  <sheetViews>
    <sheetView workbookViewId="0">
      <selection activeCell="G16" sqref="G16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5" width="9.140625" style="1"/>
  </cols>
  <sheetData>
    <row r="2" spans="1:5" ht="27.75" customHeight="1">
      <c r="A2" s="84" t="s">
        <v>157</v>
      </c>
      <c r="B2" s="84"/>
      <c r="C2" s="84"/>
      <c r="D2" s="84"/>
      <c r="E2" s="3"/>
    </row>
    <row r="3" spans="1:5" ht="5.25" customHeight="1">
      <c r="A3" s="2"/>
      <c r="B3" s="2"/>
      <c r="C3" s="2"/>
      <c r="D3" s="2"/>
      <c r="E3" s="3"/>
    </row>
    <row r="4" spans="1:5" ht="12.75" customHeight="1">
      <c r="A4" s="85" t="s">
        <v>20</v>
      </c>
      <c r="B4" s="85"/>
      <c r="C4" s="85"/>
      <c r="D4" s="85"/>
      <c r="E4" s="3"/>
    </row>
    <row r="5" spans="1:5">
      <c r="A5" s="86" t="s">
        <v>21</v>
      </c>
      <c r="B5" s="86"/>
      <c r="C5" s="86"/>
      <c r="D5" s="11">
        <v>1101.5</v>
      </c>
    </row>
    <row r="6" spans="1:5" ht="12.75" customHeight="1">
      <c r="A6" s="87" t="s">
        <v>70</v>
      </c>
      <c r="B6" s="87"/>
      <c r="C6" s="87"/>
      <c r="D6" s="20">
        <v>38.25</v>
      </c>
    </row>
    <row r="7" spans="1:5" ht="12.75" customHeight="1">
      <c r="A7" s="86" t="s">
        <v>23</v>
      </c>
      <c r="B7" s="86"/>
      <c r="C7" s="86"/>
      <c r="D7" s="20">
        <v>9.74</v>
      </c>
    </row>
    <row r="8" spans="1:5" ht="12.75" customHeight="1">
      <c r="A8" s="83" t="s">
        <v>22</v>
      </c>
      <c r="B8" s="83"/>
      <c r="C8" s="83"/>
      <c r="D8" s="20" t="s">
        <v>156</v>
      </c>
    </row>
    <row r="9" spans="1:5" ht="12.75" customHeight="1">
      <c r="A9" s="83" t="s">
        <v>27</v>
      </c>
      <c r="B9" s="83"/>
      <c r="C9" s="83"/>
      <c r="D9" s="20">
        <v>3</v>
      </c>
    </row>
    <row r="10" spans="1:5" ht="12.75" customHeight="1">
      <c r="A10" s="83" t="s">
        <v>28</v>
      </c>
      <c r="B10" s="83"/>
      <c r="C10" s="83"/>
      <c r="D10" s="20">
        <v>0.22</v>
      </c>
    </row>
    <row r="11" spans="1:5" ht="12.75" customHeight="1">
      <c r="A11" s="83" t="s">
        <v>29</v>
      </c>
      <c r="B11" s="83"/>
      <c r="C11" s="83"/>
      <c r="D11" s="20">
        <v>0</v>
      </c>
    </row>
    <row r="12" spans="1:5" ht="15" customHeight="1">
      <c r="A12" s="89" t="s">
        <v>0</v>
      </c>
      <c r="B12" s="89"/>
      <c r="C12" s="89"/>
      <c r="D12" s="89"/>
      <c r="E12" s="4"/>
    </row>
    <row r="13" spans="1:5" ht="24" customHeight="1">
      <c r="A13" s="48" t="s">
        <v>1</v>
      </c>
      <c r="B13" s="14" t="s">
        <v>2</v>
      </c>
      <c r="C13" s="15" t="s">
        <v>4</v>
      </c>
      <c r="D13" s="52" t="s">
        <v>3</v>
      </c>
    </row>
    <row r="14" spans="1:5" ht="42.75" customHeight="1">
      <c r="A14" s="50">
        <v>1</v>
      </c>
      <c r="B14" s="18" t="s">
        <v>172</v>
      </c>
      <c r="C14" s="47">
        <v>1909</v>
      </c>
      <c r="D14" s="51" t="s">
        <v>5</v>
      </c>
    </row>
    <row r="15" spans="1:5">
      <c r="A15" s="50">
        <v>2</v>
      </c>
      <c r="B15" s="18" t="s">
        <v>26</v>
      </c>
      <c r="C15" s="20"/>
      <c r="D15" s="51"/>
    </row>
    <row r="16" spans="1:5" ht="16.5" customHeight="1">
      <c r="A16" s="50" t="s">
        <v>11</v>
      </c>
      <c r="B16" s="21" t="s">
        <v>24</v>
      </c>
      <c r="C16" s="36">
        <f>D5*D7*12</f>
        <v>128743.32</v>
      </c>
      <c r="D16" s="90" t="s">
        <v>6</v>
      </c>
    </row>
    <row r="17" spans="1:4" ht="15.75" customHeight="1">
      <c r="A17" s="50" t="s">
        <v>12</v>
      </c>
      <c r="B17" s="21" t="s">
        <v>25</v>
      </c>
      <c r="C17" s="36">
        <v>311548</v>
      </c>
      <c r="D17" s="90"/>
    </row>
    <row r="18" spans="1:4" ht="25.5">
      <c r="A18" s="50" t="s">
        <v>13</v>
      </c>
      <c r="B18" s="21" t="s">
        <v>7</v>
      </c>
      <c r="C18" s="36">
        <f>D5*D9*12</f>
        <v>39654</v>
      </c>
      <c r="D18" s="90"/>
    </row>
    <row r="19" spans="1:4">
      <c r="A19" s="50" t="s">
        <v>14</v>
      </c>
      <c r="B19" s="21" t="s">
        <v>8</v>
      </c>
      <c r="C19" s="36">
        <f>D5*D10*12</f>
        <v>2907.96</v>
      </c>
      <c r="D19" s="90"/>
    </row>
    <row r="20" spans="1:4">
      <c r="A20" s="50" t="s">
        <v>15</v>
      </c>
      <c r="B20" s="21" t="s">
        <v>9</v>
      </c>
      <c r="C20" s="36">
        <f>D5*D11*12</f>
        <v>0</v>
      </c>
      <c r="D20" s="90"/>
    </row>
    <row r="21" spans="1:4" ht="13.5" customHeight="1">
      <c r="A21" s="50" t="s">
        <v>16</v>
      </c>
      <c r="B21" s="21" t="s">
        <v>10</v>
      </c>
      <c r="C21" s="45">
        <v>0</v>
      </c>
      <c r="D21" s="90"/>
    </row>
    <row r="22" spans="1:4">
      <c r="A22" s="50"/>
      <c r="B22" s="23" t="s">
        <v>17</v>
      </c>
      <c r="C22" s="46">
        <f>SUM(C16:C21)</f>
        <v>482853.28</v>
      </c>
      <c r="D22" s="51"/>
    </row>
    <row r="23" spans="1:4" ht="15" customHeight="1">
      <c r="A23" s="50" t="s">
        <v>32</v>
      </c>
      <c r="B23" s="18" t="s">
        <v>31</v>
      </c>
      <c r="C23" s="20"/>
      <c r="D23" s="51"/>
    </row>
    <row r="24" spans="1:4">
      <c r="A24" s="50" t="s">
        <v>33</v>
      </c>
      <c r="B24" s="53" t="s">
        <v>24</v>
      </c>
      <c r="C24" s="36">
        <f>D5*D7*12</f>
        <v>128743.32</v>
      </c>
      <c r="D24" s="51"/>
    </row>
    <row r="25" spans="1:4" ht="15.75" customHeight="1">
      <c r="A25" s="50" t="s">
        <v>34</v>
      </c>
      <c r="B25" s="53" t="s">
        <v>25</v>
      </c>
      <c r="C25" s="36">
        <f>C17</f>
        <v>311548</v>
      </c>
      <c r="D25" s="51"/>
    </row>
    <row r="26" spans="1:4" ht="21.75" customHeight="1">
      <c r="A26" s="50" t="s">
        <v>35</v>
      </c>
      <c r="B26" s="54" t="s">
        <v>7</v>
      </c>
      <c r="C26" s="20"/>
      <c r="D26" s="51"/>
    </row>
    <row r="27" spans="1:4" ht="14.25" customHeight="1">
      <c r="A27" s="25" t="s">
        <v>36</v>
      </c>
      <c r="B27" s="53" t="s">
        <v>121</v>
      </c>
      <c r="C27" s="36">
        <v>39825</v>
      </c>
      <c r="D27" s="51"/>
    </row>
    <row r="28" spans="1:4" ht="13.5" customHeight="1">
      <c r="A28" s="25" t="s">
        <v>37</v>
      </c>
      <c r="B28" s="53" t="s">
        <v>158</v>
      </c>
      <c r="C28" s="36">
        <v>26806</v>
      </c>
      <c r="D28" s="51"/>
    </row>
    <row r="29" spans="1:4" ht="13.5" customHeight="1">
      <c r="A29" s="25" t="s">
        <v>38</v>
      </c>
      <c r="B29" s="53" t="s">
        <v>141</v>
      </c>
      <c r="C29" s="36">
        <v>16388</v>
      </c>
      <c r="D29" s="51"/>
    </row>
    <row r="30" spans="1:4" ht="13.5" customHeight="1">
      <c r="A30" s="25" t="s">
        <v>37</v>
      </c>
      <c r="B30" s="53" t="s">
        <v>142</v>
      </c>
      <c r="C30" s="36">
        <v>4865</v>
      </c>
      <c r="D30" s="51"/>
    </row>
    <row r="31" spans="1:4" ht="13.5" customHeight="1">
      <c r="A31" s="25" t="s">
        <v>38</v>
      </c>
      <c r="B31" s="53"/>
      <c r="C31" s="36">
        <v>0</v>
      </c>
      <c r="D31" s="51"/>
    </row>
    <row r="32" spans="1:4">
      <c r="A32" s="50" t="s">
        <v>40</v>
      </c>
      <c r="B32" s="53" t="s">
        <v>9</v>
      </c>
      <c r="C32" s="36">
        <f>D5*D11*12</f>
        <v>0</v>
      </c>
      <c r="D32" s="11"/>
    </row>
    <row r="33" spans="1:5">
      <c r="A33" s="50" t="s">
        <v>41</v>
      </c>
      <c r="B33" s="53" t="s">
        <v>10</v>
      </c>
      <c r="C33" s="45">
        <v>0</v>
      </c>
      <c r="D33" s="11"/>
    </row>
    <row r="34" spans="1:5" s="12" customFormat="1" ht="15" customHeight="1">
      <c r="A34" s="91" t="s">
        <v>17</v>
      </c>
      <c r="B34" s="91"/>
      <c r="C34" s="46">
        <f>SUM(C24:C33)</f>
        <v>528175.32000000007</v>
      </c>
      <c r="D34" s="14"/>
      <c r="E34" s="4"/>
    </row>
    <row r="35" spans="1:5" s="1" customFormat="1" ht="13.5" customHeight="1">
      <c r="A35" s="92" t="s">
        <v>43</v>
      </c>
      <c r="B35" s="92"/>
      <c r="C35" s="92"/>
      <c r="D35" s="92"/>
    </row>
    <row r="36" spans="1:5" s="1" customFormat="1" ht="29.25" customHeight="1">
      <c r="A36" s="50" t="s">
        <v>47</v>
      </c>
      <c r="B36" s="21" t="s">
        <v>44</v>
      </c>
      <c r="C36" s="46">
        <v>75240</v>
      </c>
      <c r="D36" s="49" t="s">
        <v>52</v>
      </c>
    </row>
    <row r="37" spans="1:5" s="1" customFormat="1" ht="13.5" customHeight="1">
      <c r="A37" s="50" t="s">
        <v>18</v>
      </c>
      <c r="B37" s="21" t="s">
        <v>54</v>
      </c>
      <c r="C37" s="36">
        <v>483029</v>
      </c>
      <c r="D37" s="93" t="s">
        <v>45</v>
      </c>
    </row>
    <row r="38" spans="1:5" s="1" customFormat="1" ht="14.25" customHeight="1">
      <c r="A38" s="50" t="s">
        <v>19</v>
      </c>
      <c r="B38" s="21" t="s">
        <v>55</v>
      </c>
      <c r="C38" s="36">
        <v>435375</v>
      </c>
      <c r="D38" s="93"/>
    </row>
    <row r="39" spans="1:5" s="1" customFormat="1" ht="18" customHeight="1">
      <c r="A39" s="50" t="s">
        <v>48</v>
      </c>
      <c r="B39" s="64" t="s">
        <v>46</v>
      </c>
      <c r="C39" s="46">
        <f>C37-C38+C36</f>
        <v>122894</v>
      </c>
      <c r="D39" s="63" t="s">
        <v>52</v>
      </c>
    </row>
    <row r="40" spans="1:5" s="1" customFormat="1">
      <c r="A40" s="50"/>
      <c r="B40" s="21" t="s">
        <v>49</v>
      </c>
      <c r="C40" s="44"/>
      <c r="D40" s="51"/>
    </row>
    <row r="41" spans="1:5" s="1" customFormat="1">
      <c r="A41" s="94" t="s">
        <v>50</v>
      </c>
      <c r="B41" s="94"/>
      <c r="C41" s="94"/>
      <c r="D41" s="94"/>
    </row>
    <row r="42" spans="1:5" s="1" customFormat="1" ht="16.5">
      <c r="A42" s="50" t="s">
        <v>109</v>
      </c>
      <c r="B42" s="21" t="s">
        <v>51</v>
      </c>
      <c r="C42" s="20">
        <v>0</v>
      </c>
      <c r="D42" s="51" t="s">
        <v>53</v>
      </c>
    </row>
    <row r="43" spans="1:5" s="1" customFormat="1" ht="26.25" customHeight="1">
      <c r="A43" s="95" t="s">
        <v>62</v>
      </c>
      <c r="B43" s="96"/>
      <c r="C43" s="46">
        <f>(C14+C18)-(C27+C28+C29+C30+C31)</f>
        <v>-46321</v>
      </c>
      <c r="D43" s="30"/>
      <c r="E43" s="1">
        <v>-46321</v>
      </c>
    </row>
    <row r="44" spans="1:5" s="1" customFormat="1" ht="15" customHeight="1">
      <c r="A44" s="92" t="s">
        <v>108</v>
      </c>
      <c r="B44" s="92"/>
      <c r="C44" s="92"/>
      <c r="D44" s="92"/>
    </row>
    <row r="45" spans="1:5" s="1" customFormat="1" ht="13.5" customHeight="1">
      <c r="A45" s="50" t="s">
        <v>110</v>
      </c>
      <c r="B45" s="21" t="s">
        <v>54</v>
      </c>
      <c r="C45" s="36">
        <v>0</v>
      </c>
      <c r="D45" s="93" t="s">
        <v>45</v>
      </c>
    </row>
    <row r="46" spans="1:5" s="1" customFormat="1" ht="14.25" customHeight="1">
      <c r="A46" s="50" t="s">
        <v>111</v>
      </c>
      <c r="B46" s="21" t="s">
        <v>55</v>
      </c>
      <c r="C46" s="36">
        <v>0</v>
      </c>
      <c r="D46" s="93"/>
    </row>
    <row r="47" spans="1:5" s="1" customFormat="1" ht="24" customHeight="1">
      <c r="A47" s="50" t="s">
        <v>112</v>
      </c>
      <c r="B47" s="64" t="s">
        <v>113</v>
      </c>
      <c r="C47" s="46">
        <f>C45-C46</f>
        <v>0</v>
      </c>
      <c r="D47" s="49" t="s">
        <v>52</v>
      </c>
    </row>
    <row r="48" spans="1:5" s="1" customFormat="1" ht="25.5">
      <c r="A48" s="88" t="s">
        <v>56</v>
      </c>
      <c r="B48" s="88"/>
      <c r="C48" s="10" t="s">
        <v>84</v>
      </c>
      <c r="D48" s="28" t="s">
        <v>59</v>
      </c>
    </row>
    <row r="49" spans="1:4" s="1" customFormat="1">
      <c r="A49" s="8"/>
      <c r="B49" s="5"/>
      <c r="C49" s="10"/>
      <c r="D49" s="7"/>
    </row>
    <row r="50" spans="1:4" s="1" customFormat="1" ht="25.5">
      <c r="A50" s="8"/>
      <c r="B50" s="9" t="s">
        <v>58</v>
      </c>
      <c r="C50" s="10" t="s">
        <v>84</v>
      </c>
      <c r="D50" s="7"/>
    </row>
    <row r="51" spans="1:4" s="1" customFormat="1">
      <c r="A51" s="8"/>
      <c r="B51" s="5"/>
      <c r="C51" s="10"/>
      <c r="D51" s="7"/>
    </row>
    <row r="52" spans="1:4" s="1" customFormat="1">
      <c r="A52" s="8"/>
      <c r="B52" s="5"/>
      <c r="C52" s="10"/>
      <c r="D52" s="7"/>
    </row>
    <row r="53" spans="1:4" s="1" customFormat="1">
      <c r="A53" s="8"/>
      <c r="B53" s="5"/>
      <c r="C53" s="10"/>
      <c r="D53" s="7"/>
    </row>
    <row r="54" spans="1:4" s="1" customFormat="1">
      <c r="A54" s="8"/>
      <c r="B54" s="5"/>
      <c r="C54" s="10"/>
      <c r="D54" s="7"/>
    </row>
    <row r="55" spans="1:4" s="1" customFormat="1">
      <c r="A55" s="8"/>
      <c r="B55" s="5"/>
      <c r="C55" s="10"/>
      <c r="D55" s="7"/>
    </row>
  </sheetData>
  <mergeCells count="19">
    <mergeCell ref="D16:D21"/>
    <mergeCell ref="A2:D2"/>
    <mergeCell ref="A4:D4"/>
    <mergeCell ref="A5:C5"/>
    <mergeCell ref="A6:C6"/>
    <mergeCell ref="A7:C7"/>
    <mergeCell ref="A8:C8"/>
    <mergeCell ref="A9:C9"/>
    <mergeCell ref="A10:C10"/>
    <mergeCell ref="A11:C11"/>
    <mergeCell ref="A12:D12"/>
    <mergeCell ref="D45:D46"/>
    <mergeCell ref="A48:B48"/>
    <mergeCell ref="A34:B34"/>
    <mergeCell ref="A35:D35"/>
    <mergeCell ref="D37:D38"/>
    <mergeCell ref="A41:D41"/>
    <mergeCell ref="A43:B43"/>
    <mergeCell ref="A44:D44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F55"/>
  <sheetViews>
    <sheetView workbookViewId="0">
      <selection activeCell="F15" sqref="F15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6" width="9.140625" style="1"/>
  </cols>
  <sheetData>
    <row r="2" spans="1:6" ht="27.75" customHeight="1">
      <c r="A2" s="84" t="s">
        <v>154</v>
      </c>
      <c r="B2" s="84"/>
      <c r="C2" s="84"/>
      <c r="D2" s="84"/>
      <c r="E2" s="3"/>
      <c r="F2" s="3"/>
    </row>
    <row r="3" spans="1:6" ht="5.25" customHeight="1">
      <c r="A3" s="2"/>
      <c r="B3" s="2"/>
      <c r="C3" s="2"/>
      <c r="D3" s="2"/>
      <c r="E3" s="3"/>
      <c r="F3" s="3"/>
    </row>
    <row r="4" spans="1:6" ht="12.75" customHeight="1">
      <c r="A4" s="85" t="s">
        <v>20</v>
      </c>
      <c r="B4" s="85"/>
      <c r="C4" s="85"/>
      <c r="D4" s="85"/>
      <c r="E4" s="3"/>
      <c r="F4" s="3"/>
    </row>
    <row r="5" spans="1:6">
      <c r="A5" s="86" t="s">
        <v>21</v>
      </c>
      <c r="B5" s="86"/>
      <c r="C5" s="86"/>
      <c r="D5" s="11">
        <v>941.7</v>
      </c>
    </row>
    <row r="6" spans="1:6" ht="12.75" customHeight="1">
      <c r="A6" s="87" t="s">
        <v>70</v>
      </c>
      <c r="B6" s="87"/>
      <c r="C6" s="87"/>
      <c r="D6" s="20">
        <f>D7+D8+D9+D10</f>
        <v>17.71</v>
      </c>
    </row>
    <row r="7" spans="1:6" ht="12.75" customHeight="1">
      <c r="A7" s="86" t="s">
        <v>23</v>
      </c>
      <c r="B7" s="86"/>
      <c r="C7" s="86"/>
      <c r="D7" s="20">
        <v>9.74</v>
      </c>
    </row>
    <row r="8" spans="1:6" ht="12.75" customHeight="1">
      <c r="A8" s="83" t="s">
        <v>22</v>
      </c>
      <c r="B8" s="83"/>
      <c r="C8" s="83"/>
      <c r="D8" s="20">
        <v>4.32</v>
      </c>
    </row>
    <row r="9" spans="1:6" ht="12.75" customHeight="1">
      <c r="A9" s="83" t="s">
        <v>27</v>
      </c>
      <c r="B9" s="83"/>
      <c r="C9" s="83"/>
      <c r="D9" s="20">
        <v>3.37</v>
      </c>
    </row>
    <row r="10" spans="1:6" ht="12.75" customHeight="1">
      <c r="A10" s="83" t="s">
        <v>28</v>
      </c>
      <c r="B10" s="83"/>
      <c r="C10" s="83"/>
      <c r="D10" s="20">
        <v>0.28000000000000003</v>
      </c>
    </row>
    <row r="11" spans="1:6" ht="12.75" customHeight="1">
      <c r="A11" s="83" t="s">
        <v>29</v>
      </c>
      <c r="B11" s="83"/>
      <c r="C11" s="83"/>
      <c r="D11" s="20">
        <v>0</v>
      </c>
    </row>
    <row r="12" spans="1:6" ht="15" customHeight="1">
      <c r="A12" s="89" t="s">
        <v>0</v>
      </c>
      <c r="B12" s="89"/>
      <c r="C12" s="89"/>
      <c r="D12" s="89"/>
      <c r="E12" s="4"/>
      <c r="F12" s="4"/>
    </row>
    <row r="13" spans="1:6" ht="24" customHeight="1">
      <c r="A13" s="48" t="s">
        <v>1</v>
      </c>
      <c r="B13" s="14" t="s">
        <v>2</v>
      </c>
      <c r="C13" s="15" t="s">
        <v>4</v>
      </c>
      <c r="D13" s="52" t="s">
        <v>3</v>
      </c>
    </row>
    <row r="14" spans="1:6" ht="42.75" customHeight="1">
      <c r="A14" s="50">
        <v>1</v>
      </c>
      <c r="B14" s="18" t="s">
        <v>172</v>
      </c>
      <c r="C14" s="47">
        <v>891</v>
      </c>
      <c r="D14" s="51" t="s">
        <v>5</v>
      </c>
    </row>
    <row r="15" spans="1:6">
      <c r="A15" s="50">
        <v>2</v>
      </c>
      <c r="B15" s="18" t="s">
        <v>26</v>
      </c>
      <c r="C15" s="20"/>
      <c r="D15" s="51"/>
    </row>
    <row r="16" spans="1:6" ht="16.5" customHeight="1">
      <c r="A16" s="50" t="s">
        <v>11</v>
      </c>
      <c r="B16" s="21" t="s">
        <v>24</v>
      </c>
      <c r="C16" s="36">
        <f>D5*D7*12</f>
        <v>110065.89600000001</v>
      </c>
      <c r="D16" s="90" t="s">
        <v>6</v>
      </c>
    </row>
    <row r="17" spans="1:4" ht="15.75" customHeight="1">
      <c r="A17" s="50" t="s">
        <v>12</v>
      </c>
      <c r="B17" s="21" t="s">
        <v>25</v>
      </c>
      <c r="C17" s="36">
        <f>D5*D8*12</f>
        <v>48817.72800000001</v>
      </c>
      <c r="D17" s="90"/>
    </row>
    <row r="18" spans="1:4" ht="25.5">
      <c r="A18" s="50" t="s">
        <v>13</v>
      </c>
      <c r="B18" s="21" t="s">
        <v>7</v>
      </c>
      <c r="C18" s="36">
        <f>D5*D9*12</f>
        <v>38082.348000000005</v>
      </c>
      <c r="D18" s="90"/>
    </row>
    <row r="19" spans="1:4">
      <c r="A19" s="50" t="s">
        <v>14</v>
      </c>
      <c r="B19" s="21" t="s">
        <v>8</v>
      </c>
      <c r="C19" s="36">
        <f>D5*D10*12</f>
        <v>3164.1120000000005</v>
      </c>
      <c r="D19" s="90"/>
    </row>
    <row r="20" spans="1:4">
      <c r="A20" s="50" t="s">
        <v>15</v>
      </c>
      <c r="B20" s="21" t="s">
        <v>9</v>
      </c>
      <c r="C20" s="36">
        <f>D5*D11*12</f>
        <v>0</v>
      </c>
      <c r="D20" s="90"/>
    </row>
    <row r="21" spans="1:4">
      <c r="A21" s="50" t="s">
        <v>16</v>
      </c>
      <c r="B21" s="21" t="s">
        <v>10</v>
      </c>
      <c r="C21" s="45">
        <v>0</v>
      </c>
      <c r="D21" s="90"/>
    </row>
    <row r="22" spans="1:4">
      <c r="A22" s="50"/>
      <c r="B22" s="23" t="s">
        <v>17</v>
      </c>
      <c r="C22" s="46">
        <f>SUM(C16:C21)</f>
        <v>200130.084</v>
      </c>
      <c r="D22" s="51"/>
    </row>
    <row r="23" spans="1:4" ht="15" customHeight="1">
      <c r="A23" s="50" t="s">
        <v>32</v>
      </c>
      <c r="B23" s="18" t="s">
        <v>31</v>
      </c>
      <c r="C23" s="20"/>
      <c r="D23" s="51"/>
    </row>
    <row r="24" spans="1:4">
      <c r="A24" s="50" t="s">
        <v>33</v>
      </c>
      <c r="B24" s="53" t="s">
        <v>24</v>
      </c>
      <c r="C24" s="36">
        <f>D5*D7*12</f>
        <v>110065.89600000001</v>
      </c>
      <c r="D24" s="51"/>
    </row>
    <row r="25" spans="1:4" ht="18" customHeight="1">
      <c r="A25" s="50" t="s">
        <v>34</v>
      </c>
      <c r="B25" s="53" t="s">
        <v>25</v>
      </c>
      <c r="C25" s="36">
        <f>C17</f>
        <v>48817.72800000001</v>
      </c>
      <c r="D25" s="51"/>
    </row>
    <row r="26" spans="1:4" ht="21.75" customHeight="1">
      <c r="A26" s="50" t="s">
        <v>35</v>
      </c>
      <c r="B26" s="54" t="s">
        <v>7</v>
      </c>
      <c r="C26" s="20"/>
      <c r="D26" s="51"/>
    </row>
    <row r="27" spans="1:4" ht="14.25" customHeight="1">
      <c r="A27" s="25" t="s">
        <v>36</v>
      </c>
      <c r="B27" s="53" t="s">
        <v>155</v>
      </c>
      <c r="C27" s="36">
        <v>33706</v>
      </c>
      <c r="D27" s="51"/>
    </row>
    <row r="28" spans="1:4" ht="13.5" customHeight="1">
      <c r="A28" s="25" t="s">
        <v>37</v>
      </c>
      <c r="B28" s="53" t="s">
        <v>134</v>
      </c>
      <c r="C28" s="36">
        <v>10663</v>
      </c>
      <c r="D28" s="51"/>
    </row>
    <row r="29" spans="1:4" ht="13.5" customHeight="1">
      <c r="A29" s="25" t="s">
        <v>38</v>
      </c>
      <c r="B29" s="53"/>
      <c r="C29" s="36">
        <v>0</v>
      </c>
      <c r="D29" s="51"/>
    </row>
    <row r="30" spans="1:4" ht="13.5" customHeight="1">
      <c r="A30" s="25" t="s">
        <v>37</v>
      </c>
      <c r="B30" s="53"/>
      <c r="C30" s="36">
        <v>0</v>
      </c>
      <c r="D30" s="51"/>
    </row>
    <row r="31" spans="1:4" ht="13.5" customHeight="1">
      <c r="A31" s="25" t="s">
        <v>38</v>
      </c>
      <c r="B31" s="53"/>
      <c r="C31" s="36">
        <v>0</v>
      </c>
      <c r="D31" s="51"/>
    </row>
    <row r="32" spans="1:4">
      <c r="A32" s="50" t="s">
        <v>40</v>
      </c>
      <c r="B32" s="53" t="s">
        <v>9</v>
      </c>
      <c r="C32" s="36">
        <f>D5*D11*12</f>
        <v>0</v>
      </c>
      <c r="D32" s="11"/>
    </row>
    <row r="33" spans="1:6">
      <c r="A33" s="50" t="s">
        <v>41</v>
      </c>
      <c r="B33" s="53" t="s">
        <v>10</v>
      </c>
      <c r="C33" s="45">
        <v>0</v>
      </c>
      <c r="D33" s="11"/>
    </row>
    <row r="34" spans="1:6" s="12" customFormat="1" ht="15" customHeight="1">
      <c r="A34" s="91" t="s">
        <v>17</v>
      </c>
      <c r="B34" s="91"/>
      <c r="C34" s="46">
        <f>SUM(C24:C33)</f>
        <v>203252.62400000001</v>
      </c>
      <c r="D34" s="14"/>
      <c r="E34" s="4"/>
      <c r="F34" s="4"/>
    </row>
    <row r="35" spans="1:6" s="1" customFormat="1" ht="13.5" customHeight="1">
      <c r="A35" s="92" t="s">
        <v>43</v>
      </c>
      <c r="B35" s="92"/>
      <c r="C35" s="92"/>
      <c r="D35" s="92"/>
    </row>
    <row r="36" spans="1:6" s="1" customFormat="1" ht="29.25" customHeight="1">
      <c r="A36" s="50" t="s">
        <v>47</v>
      </c>
      <c r="B36" s="21" t="s">
        <v>44</v>
      </c>
      <c r="C36" s="46">
        <v>20266</v>
      </c>
      <c r="D36" s="49" t="s">
        <v>52</v>
      </c>
    </row>
    <row r="37" spans="1:6" s="1" customFormat="1" ht="13.5" customHeight="1">
      <c r="A37" s="50" t="s">
        <v>18</v>
      </c>
      <c r="B37" s="21" t="s">
        <v>54</v>
      </c>
      <c r="C37" s="36">
        <v>200152</v>
      </c>
      <c r="D37" s="93" t="s">
        <v>45</v>
      </c>
    </row>
    <row r="38" spans="1:6" s="1" customFormat="1" ht="14.25" customHeight="1">
      <c r="A38" s="50" t="s">
        <v>19</v>
      </c>
      <c r="B38" s="21" t="s">
        <v>55</v>
      </c>
      <c r="C38" s="36">
        <v>206391</v>
      </c>
      <c r="D38" s="93"/>
    </row>
    <row r="39" spans="1:6" s="1" customFormat="1" ht="18" customHeight="1">
      <c r="A39" s="50" t="s">
        <v>48</v>
      </c>
      <c r="B39" s="64" t="s">
        <v>46</v>
      </c>
      <c r="C39" s="46">
        <f>C37-C38+C36</f>
        <v>14027</v>
      </c>
      <c r="D39" s="63" t="s">
        <v>52</v>
      </c>
    </row>
    <row r="40" spans="1:6" s="1" customFormat="1">
      <c r="A40" s="50"/>
      <c r="B40" s="21" t="s">
        <v>49</v>
      </c>
      <c r="C40" s="44"/>
      <c r="D40" s="51"/>
    </row>
    <row r="41" spans="1:6" s="1" customFormat="1">
      <c r="A41" s="94" t="s">
        <v>50</v>
      </c>
      <c r="B41" s="94"/>
      <c r="C41" s="94"/>
      <c r="D41" s="94"/>
    </row>
    <row r="42" spans="1:6" s="1" customFormat="1" ht="16.5">
      <c r="A42" s="50" t="s">
        <v>109</v>
      </c>
      <c r="B42" s="21" t="s">
        <v>51</v>
      </c>
      <c r="C42" s="20">
        <v>0</v>
      </c>
      <c r="D42" s="51" t="s">
        <v>53</v>
      </c>
    </row>
    <row r="43" spans="1:6" s="1" customFormat="1" ht="26.25" customHeight="1">
      <c r="A43" s="95" t="s">
        <v>62</v>
      </c>
      <c r="B43" s="96"/>
      <c r="C43" s="46">
        <f>(C14+C18)-(C27+C28+C29+C30+C31)</f>
        <v>-5395.6519999999946</v>
      </c>
      <c r="D43" s="30"/>
      <c r="E43" s="1">
        <v>-5396</v>
      </c>
    </row>
    <row r="44" spans="1:6" s="1" customFormat="1" ht="15" customHeight="1">
      <c r="A44" s="92" t="s">
        <v>108</v>
      </c>
      <c r="B44" s="92"/>
      <c r="C44" s="92"/>
      <c r="D44" s="92"/>
    </row>
    <row r="45" spans="1:6" s="1" customFormat="1" ht="13.5" customHeight="1">
      <c r="A45" s="50" t="s">
        <v>110</v>
      </c>
      <c r="B45" s="21" t="s">
        <v>54</v>
      </c>
      <c r="C45" s="36">
        <v>209025</v>
      </c>
      <c r="D45" s="93" t="s">
        <v>45</v>
      </c>
    </row>
    <row r="46" spans="1:6" s="1" customFormat="1" ht="14.25" customHeight="1">
      <c r="A46" s="50" t="s">
        <v>111</v>
      </c>
      <c r="B46" s="21" t="s">
        <v>55</v>
      </c>
      <c r="C46" s="36">
        <v>203705</v>
      </c>
      <c r="D46" s="93"/>
    </row>
    <row r="47" spans="1:6" s="1" customFormat="1" ht="24" customHeight="1">
      <c r="A47" s="50" t="s">
        <v>112</v>
      </c>
      <c r="B47" s="64" t="s">
        <v>113</v>
      </c>
      <c r="C47" s="46">
        <f>C45-C46</f>
        <v>5320</v>
      </c>
      <c r="D47" s="49" t="s">
        <v>52</v>
      </c>
    </row>
    <row r="48" spans="1:6" s="1" customFormat="1" ht="25.5">
      <c r="A48" s="88" t="s">
        <v>56</v>
      </c>
      <c r="B48" s="88"/>
      <c r="C48" s="10" t="s">
        <v>84</v>
      </c>
      <c r="D48" s="28" t="s">
        <v>59</v>
      </c>
    </row>
    <row r="49" spans="1:4" s="1" customFormat="1">
      <c r="A49" s="8"/>
      <c r="B49" s="5"/>
      <c r="C49" s="10"/>
      <c r="D49" s="7"/>
    </row>
    <row r="50" spans="1:4" s="1" customFormat="1" ht="25.5">
      <c r="A50" s="8"/>
      <c r="B50" s="9" t="s">
        <v>58</v>
      </c>
      <c r="C50" s="10" t="s">
        <v>84</v>
      </c>
      <c r="D50" s="7"/>
    </row>
    <row r="51" spans="1:4" s="1" customFormat="1">
      <c r="A51" s="8"/>
      <c r="B51" s="5"/>
      <c r="C51" s="10"/>
      <c r="D51" s="7"/>
    </row>
    <row r="52" spans="1:4" s="1" customFormat="1">
      <c r="A52" s="8"/>
      <c r="B52" s="5"/>
      <c r="C52" s="10"/>
      <c r="D52" s="7"/>
    </row>
    <row r="53" spans="1:4" s="1" customFormat="1">
      <c r="A53" s="8"/>
      <c r="B53" s="5"/>
      <c r="C53" s="10"/>
      <c r="D53" s="7"/>
    </row>
    <row r="54" spans="1:4" s="1" customFormat="1">
      <c r="A54" s="8"/>
      <c r="B54" s="5"/>
      <c r="C54" s="10"/>
      <c r="D54" s="7"/>
    </row>
    <row r="55" spans="1:4" s="1" customFormat="1">
      <c r="A55" s="8"/>
      <c r="B55" s="5"/>
      <c r="C55" s="10"/>
      <c r="D55" s="7"/>
    </row>
  </sheetData>
  <mergeCells count="19">
    <mergeCell ref="D16:D21"/>
    <mergeCell ref="A2:D2"/>
    <mergeCell ref="A4:D4"/>
    <mergeCell ref="A5:C5"/>
    <mergeCell ref="A6:C6"/>
    <mergeCell ref="A7:C7"/>
    <mergeCell ref="A8:C8"/>
    <mergeCell ref="A9:C9"/>
    <mergeCell ref="A10:C10"/>
    <mergeCell ref="A11:C11"/>
    <mergeCell ref="A12:D12"/>
    <mergeCell ref="D45:D46"/>
    <mergeCell ref="A48:B48"/>
    <mergeCell ref="A34:B34"/>
    <mergeCell ref="A35:D35"/>
    <mergeCell ref="D37:D38"/>
    <mergeCell ref="A41:D41"/>
    <mergeCell ref="A43:B43"/>
    <mergeCell ref="A44:D44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F55"/>
  <sheetViews>
    <sheetView workbookViewId="0">
      <selection activeCell="H18" sqref="H18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6" width="9.140625" style="1"/>
  </cols>
  <sheetData>
    <row r="2" spans="1:6" ht="27.75" customHeight="1">
      <c r="A2" s="84" t="s">
        <v>148</v>
      </c>
      <c r="B2" s="84"/>
      <c r="C2" s="84"/>
      <c r="D2" s="84"/>
      <c r="E2" s="3"/>
      <c r="F2" s="3"/>
    </row>
    <row r="3" spans="1:6" ht="5.25" customHeight="1">
      <c r="A3" s="2"/>
      <c r="B3" s="2"/>
      <c r="C3" s="2"/>
      <c r="D3" s="2"/>
      <c r="E3" s="3"/>
      <c r="F3" s="3"/>
    </row>
    <row r="4" spans="1:6" ht="12.75" customHeight="1">
      <c r="A4" s="85" t="s">
        <v>20</v>
      </c>
      <c r="B4" s="85"/>
      <c r="C4" s="85"/>
      <c r="D4" s="85"/>
      <c r="E4" s="3"/>
      <c r="F4" s="3"/>
    </row>
    <row r="5" spans="1:6">
      <c r="A5" s="86" t="s">
        <v>21</v>
      </c>
      <c r="B5" s="86"/>
      <c r="C5" s="86"/>
      <c r="D5" s="11">
        <v>913.56</v>
      </c>
    </row>
    <row r="6" spans="1:6" ht="12.75" customHeight="1">
      <c r="A6" s="87" t="s">
        <v>70</v>
      </c>
      <c r="B6" s="87"/>
      <c r="C6" s="87"/>
      <c r="D6" s="20" t="s">
        <v>149</v>
      </c>
    </row>
    <row r="7" spans="1:6" ht="12.75" customHeight="1">
      <c r="A7" s="86" t="s">
        <v>23</v>
      </c>
      <c r="B7" s="86"/>
      <c r="C7" s="86"/>
      <c r="D7" s="20">
        <v>9.74</v>
      </c>
    </row>
    <row r="8" spans="1:6" ht="12.75" customHeight="1">
      <c r="A8" s="83" t="s">
        <v>22</v>
      </c>
      <c r="B8" s="83"/>
      <c r="C8" s="83"/>
      <c r="D8" s="20" t="s">
        <v>150</v>
      </c>
    </row>
    <row r="9" spans="1:6" ht="12.75" customHeight="1">
      <c r="A9" s="83" t="s">
        <v>27</v>
      </c>
      <c r="B9" s="83"/>
      <c r="C9" s="83"/>
      <c r="D9" s="20">
        <v>3.9</v>
      </c>
    </row>
    <row r="10" spans="1:6" ht="12.75" customHeight="1">
      <c r="A10" s="83" t="s">
        <v>28</v>
      </c>
      <c r="B10" s="83"/>
      <c r="C10" s="83"/>
      <c r="D10" s="20">
        <v>0.26</v>
      </c>
    </row>
    <row r="11" spans="1:6" ht="12.75" customHeight="1">
      <c r="A11" s="83" t="s">
        <v>29</v>
      </c>
      <c r="B11" s="83"/>
      <c r="C11" s="83"/>
      <c r="D11" s="20">
        <v>0</v>
      </c>
    </row>
    <row r="12" spans="1:6" ht="15" customHeight="1">
      <c r="A12" s="89" t="s">
        <v>0</v>
      </c>
      <c r="B12" s="89"/>
      <c r="C12" s="89"/>
      <c r="D12" s="89"/>
      <c r="E12" s="4"/>
      <c r="F12" s="4"/>
    </row>
    <row r="13" spans="1:6" ht="24" customHeight="1">
      <c r="A13" s="48" t="s">
        <v>1</v>
      </c>
      <c r="B13" s="14" t="s">
        <v>2</v>
      </c>
      <c r="C13" s="15" t="s">
        <v>4</v>
      </c>
      <c r="D13" s="52" t="s">
        <v>3</v>
      </c>
    </row>
    <row r="14" spans="1:6" ht="42.75" customHeight="1">
      <c r="A14" s="50">
        <v>1</v>
      </c>
      <c r="B14" s="18" t="s">
        <v>172</v>
      </c>
      <c r="C14" s="47">
        <v>22098</v>
      </c>
      <c r="D14" s="51" t="s">
        <v>5</v>
      </c>
    </row>
    <row r="15" spans="1:6">
      <c r="A15" s="50">
        <v>2</v>
      </c>
      <c r="B15" s="18" t="s">
        <v>26</v>
      </c>
      <c r="C15" s="20"/>
      <c r="D15" s="51"/>
    </row>
    <row r="16" spans="1:6" ht="16.5" customHeight="1">
      <c r="A16" s="50" t="s">
        <v>11</v>
      </c>
      <c r="B16" s="21" t="s">
        <v>24</v>
      </c>
      <c r="C16" s="36">
        <f>D5*D7*12</f>
        <v>106776.8928</v>
      </c>
      <c r="D16" s="90" t="s">
        <v>6</v>
      </c>
    </row>
    <row r="17" spans="1:4" ht="15.75" customHeight="1">
      <c r="A17" s="50" t="s">
        <v>12</v>
      </c>
      <c r="B17" s="21" t="s">
        <v>25</v>
      </c>
      <c r="C17" s="36">
        <v>256308</v>
      </c>
      <c r="D17" s="90"/>
    </row>
    <row r="18" spans="1:4" ht="25.5">
      <c r="A18" s="50" t="s">
        <v>13</v>
      </c>
      <c r="B18" s="21" t="s">
        <v>7</v>
      </c>
      <c r="C18" s="36">
        <f>D5*D9*12</f>
        <v>42754.607999999993</v>
      </c>
      <c r="D18" s="90"/>
    </row>
    <row r="19" spans="1:4">
      <c r="A19" s="50" t="s">
        <v>14</v>
      </c>
      <c r="B19" s="21" t="s">
        <v>8</v>
      </c>
      <c r="C19" s="36">
        <f>D5*D10*12</f>
        <v>2850.3072000000002</v>
      </c>
      <c r="D19" s="90"/>
    </row>
    <row r="20" spans="1:4">
      <c r="A20" s="50" t="s">
        <v>15</v>
      </c>
      <c r="B20" s="21" t="s">
        <v>9</v>
      </c>
      <c r="C20" s="36">
        <f>D5*D11*12</f>
        <v>0</v>
      </c>
      <c r="D20" s="90"/>
    </row>
    <row r="21" spans="1:4">
      <c r="A21" s="50" t="s">
        <v>16</v>
      </c>
      <c r="B21" s="21" t="s">
        <v>10</v>
      </c>
      <c r="C21" s="45">
        <v>0</v>
      </c>
      <c r="D21" s="90"/>
    </row>
    <row r="22" spans="1:4">
      <c r="A22" s="50"/>
      <c r="B22" s="23" t="s">
        <v>17</v>
      </c>
      <c r="C22" s="46">
        <f>SUM(C16:C21)</f>
        <v>408689.80800000002</v>
      </c>
      <c r="D22" s="51"/>
    </row>
    <row r="23" spans="1:4" ht="15" customHeight="1">
      <c r="A23" s="50" t="s">
        <v>32</v>
      </c>
      <c r="B23" s="18" t="s">
        <v>31</v>
      </c>
      <c r="C23" s="20"/>
      <c r="D23" s="51"/>
    </row>
    <row r="24" spans="1:4">
      <c r="A24" s="50" t="s">
        <v>33</v>
      </c>
      <c r="B24" s="53" t="s">
        <v>24</v>
      </c>
      <c r="C24" s="36">
        <f>D5*D7*12</f>
        <v>106776.8928</v>
      </c>
      <c r="D24" s="51"/>
    </row>
    <row r="25" spans="1:4" ht="18" customHeight="1">
      <c r="A25" s="50" t="s">
        <v>34</v>
      </c>
      <c r="B25" s="53" t="s">
        <v>25</v>
      </c>
      <c r="C25" s="36">
        <f>C17</f>
        <v>256308</v>
      </c>
      <c r="D25" s="51"/>
    </row>
    <row r="26" spans="1:4" ht="21.75" customHeight="1">
      <c r="A26" s="50" t="s">
        <v>35</v>
      </c>
      <c r="B26" s="54" t="s">
        <v>7</v>
      </c>
      <c r="C26" s="20"/>
      <c r="D26" s="51"/>
    </row>
    <row r="27" spans="1:4" ht="14.25" customHeight="1">
      <c r="A27" s="25" t="s">
        <v>36</v>
      </c>
      <c r="B27" s="53" t="s">
        <v>151</v>
      </c>
      <c r="C27" s="36">
        <v>9557</v>
      </c>
      <c r="D27" s="51"/>
    </row>
    <row r="28" spans="1:4" ht="13.5" customHeight="1">
      <c r="A28" s="25" t="s">
        <v>37</v>
      </c>
      <c r="B28" s="53" t="s">
        <v>152</v>
      </c>
      <c r="C28" s="36">
        <v>41866</v>
      </c>
      <c r="D28" s="51"/>
    </row>
    <row r="29" spans="1:4" ht="13.5" customHeight="1">
      <c r="A29" s="25" t="s">
        <v>38</v>
      </c>
      <c r="B29" s="53" t="s">
        <v>153</v>
      </c>
      <c r="C29" s="36">
        <v>12691</v>
      </c>
      <c r="D29" s="51"/>
    </row>
    <row r="30" spans="1:4" ht="13.5" customHeight="1">
      <c r="A30" s="25" t="s">
        <v>37</v>
      </c>
      <c r="B30" s="53"/>
      <c r="C30" s="36">
        <v>0</v>
      </c>
      <c r="D30" s="51"/>
    </row>
    <row r="31" spans="1:4" ht="13.5" customHeight="1">
      <c r="A31" s="25" t="s">
        <v>38</v>
      </c>
      <c r="B31" s="53"/>
      <c r="C31" s="36">
        <v>0</v>
      </c>
      <c r="D31" s="51"/>
    </row>
    <row r="32" spans="1:4">
      <c r="A32" s="50" t="s">
        <v>40</v>
      </c>
      <c r="B32" s="53" t="s">
        <v>9</v>
      </c>
      <c r="C32" s="36">
        <f>D5*D11*12</f>
        <v>0</v>
      </c>
      <c r="D32" s="11"/>
    </row>
    <row r="33" spans="1:6">
      <c r="A33" s="50" t="s">
        <v>41</v>
      </c>
      <c r="B33" s="53" t="s">
        <v>10</v>
      </c>
      <c r="C33" s="45">
        <v>0</v>
      </c>
      <c r="D33" s="11"/>
    </row>
    <row r="34" spans="1:6" s="12" customFormat="1" ht="15" customHeight="1">
      <c r="A34" s="91" t="s">
        <v>17</v>
      </c>
      <c r="B34" s="91"/>
      <c r="C34" s="46">
        <f>SUM(C24:C33)</f>
        <v>427198.89280000003</v>
      </c>
      <c r="D34" s="14"/>
      <c r="E34" s="4"/>
      <c r="F34" s="4"/>
    </row>
    <row r="35" spans="1:6" s="1" customFormat="1" ht="13.5" customHeight="1">
      <c r="A35" s="92" t="s">
        <v>43</v>
      </c>
      <c r="B35" s="92"/>
      <c r="C35" s="92"/>
      <c r="D35" s="92"/>
    </row>
    <row r="36" spans="1:6" s="1" customFormat="1" ht="29.25" customHeight="1">
      <c r="A36" s="50" t="s">
        <v>47</v>
      </c>
      <c r="B36" s="21" t="s">
        <v>44</v>
      </c>
      <c r="C36" s="46">
        <v>127105</v>
      </c>
      <c r="D36" s="49" t="s">
        <v>52</v>
      </c>
    </row>
    <row r="37" spans="1:6" s="1" customFormat="1" ht="13.5" customHeight="1">
      <c r="A37" s="50" t="s">
        <v>18</v>
      </c>
      <c r="B37" s="21" t="s">
        <v>54</v>
      </c>
      <c r="C37" s="36">
        <v>415109</v>
      </c>
      <c r="D37" s="93" t="s">
        <v>45</v>
      </c>
    </row>
    <row r="38" spans="1:6" s="1" customFormat="1" ht="14.25" customHeight="1">
      <c r="A38" s="50" t="s">
        <v>19</v>
      </c>
      <c r="B38" s="21" t="s">
        <v>55</v>
      </c>
      <c r="C38" s="36">
        <v>380908</v>
      </c>
      <c r="D38" s="93"/>
    </row>
    <row r="39" spans="1:6" s="1" customFormat="1" ht="18" customHeight="1">
      <c r="A39" s="50" t="s">
        <v>48</v>
      </c>
      <c r="B39" s="64" t="s">
        <v>46</v>
      </c>
      <c r="C39" s="46">
        <f>C37-C38+C36</f>
        <v>161306</v>
      </c>
      <c r="D39" s="63" t="s">
        <v>52</v>
      </c>
    </row>
    <row r="40" spans="1:6" s="1" customFormat="1">
      <c r="A40" s="50"/>
      <c r="B40" s="21" t="s">
        <v>49</v>
      </c>
      <c r="C40" s="44"/>
      <c r="D40" s="51"/>
    </row>
    <row r="41" spans="1:6" s="1" customFormat="1">
      <c r="A41" s="94" t="s">
        <v>50</v>
      </c>
      <c r="B41" s="94"/>
      <c r="C41" s="94"/>
      <c r="D41" s="94"/>
    </row>
    <row r="42" spans="1:6" s="1" customFormat="1" ht="16.5">
      <c r="A42" s="50" t="s">
        <v>109</v>
      </c>
      <c r="B42" s="21" t="s">
        <v>51</v>
      </c>
      <c r="C42" s="20">
        <v>0</v>
      </c>
      <c r="D42" s="51" t="s">
        <v>53</v>
      </c>
    </row>
    <row r="43" spans="1:6" s="1" customFormat="1" ht="26.25" customHeight="1">
      <c r="A43" s="95" t="s">
        <v>62</v>
      </c>
      <c r="B43" s="96"/>
      <c r="C43" s="46">
        <f>(C14+C18)-(C27+C28+C29+C30+C31)</f>
        <v>738.6079999999929</v>
      </c>
      <c r="D43" s="30"/>
    </row>
    <row r="44" spans="1:6" s="1" customFormat="1" ht="15" customHeight="1">
      <c r="A44" s="92" t="s">
        <v>108</v>
      </c>
      <c r="B44" s="92"/>
      <c r="C44" s="92"/>
      <c r="D44" s="92"/>
    </row>
    <row r="45" spans="1:6" s="1" customFormat="1" ht="13.5" customHeight="1">
      <c r="A45" s="50" t="s">
        <v>110</v>
      </c>
      <c r="B45" s="21" t="s">
        <v>54</v>
      </c>
      <c r="C45" s="36">
        <v>0</v>
      </c>
      <c r="D45" s="93" t="s">
        <v>45</v>
      </c>
    </row>
    <row r="46" spans="1:6" s="1" customFormat="1" ht="14.25" customHeight="1">
      <c r="A46" s="50" t="s">
        <v>111</v>
      </c>
      <c r="B46" s="21" t="s">
        <v>55</v>
      </c>
      <c r="C46" s="36">
        <v>0</v>
      </c>
      <c r="D46" s="93"/>
    </row>
    <row r="47" spans="1:6" s="1" customFormat="1" ht="24" customHeight="1">
      <c r="A47" s="50" t="s">
        <v>112</v>
      </c>
      <c r="B47" s="64" t="s">
        <v>113</v>
      </c>
      <c r="C47" s="46">
        <f>C45-C46</f>
        <v>0</v>
      </c>
      <c r="D47" s="49" t="s">
        <v>52</v>
      </c>
    </row>
    <row r="48" spans="1:6" s="1" customFormat="1" ht="25.5">
      <c r="A48" s="88" t="s">
        <v>56</v>
      </c>
      <c r="B48" s="88"/>
      <c r="C48" s="10" t="s">
        <v>84</v>
      </c>
      <c r="D48" s="28" t="s">
        <v>59</v>
      </c>
    </row>
    <row r="49" spans="1:4" s="1" customFormat="1">
      <c r="A49" s="8"/>
      <c r="B49" s="5"/>
      <c r="C49" s="10"/>
      <c r="D49" s="7"/>
    </row>
    <row r="50" spans="1:4" s="1" customFormat="1" ht="25.5">
      <c r="A50" s="8"/>
      <c r="B50" s="9" t="s">
        <v>58</v>
      </c>
      <c r="C50" s="10" t="s">
        <v>84</v>
      </c>
      <c r="D50" s="7"/>
    </row>
    <row r="51" spans="1:4" s="1" customFormat="1">
      <c r="A51" s="8"/>
      <c r="B51" s="5"/>
      <c r="C51" s="10"/>
      <c r="D51" s="7"/>
    </row>
    <row r="52" spans="1:4" s="1" customFormat="1">
      <c r="A52" s="8"/>
      <c r="B52" s="5"/>
      <c r="C52" s="10"/>
      <c r="D52" s="7"/>
    </row>
    <row r="53" spans="1:4" s="1" customFormat="1">
      <c r="A53" s="8"/>
      <c r="B53" s="5"/>
      <c r="C53" s="10"/>
      <c r="D53" s="7"/>
    </row>
    <row r="54" spans="1:4" s="1" customFormat="1">
      <c r="A54" s="8"/>
      <c r="B54" s="5"/>
      <c r="C54" s="10"/>
      <c r="D54" s="7"/>
    </row>
    <row r="55" spans="1:4" s="1" customFormat="1">
      <c r="A55" s="8"/>
      <c r="B55" s="5"/>
      <c r="C55" s="10"/>
      <c r="D55" s="7"/>
    </row>
  </sheetData>
  <mergeCells count="19">
    <mergeCell ref="D16:D21"/>
    <mergeCell ref="A2:D2"/>
    <mergeCell ref="A4:D4"/>
    <mergeCell ref="A5:C5"/>
    <mergeCell ref="A6:C6"/>
    <mergeCell ref="A7:C7"/>
    <mergeCell ref="A8:C8"/>
    <mergeCell ref="A9:C9"/>
    <mergeCell ref="A10:C10"/>
    <mergeCell ref="A11:C11"/>
    <mergeCell ref="A12:D12"/>
    <mergeCell ref="D45:D46"/>
    <mergeCell ref="A48:B48"/>
    <mergeCell ref="A34:B34"/>
    <mergeCell ref="A35:D35"/>
    <mergeCell ref="D37:D38"/>
    <mergeCell ref="A41:D41"/>
    <mergeCell ref="A43:B43"/>
    <mergeCell ref="A44:D44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F55"/>
  <sheetViews>
    <sheetView workbookViewId="0">
      <selection activeCell="H14" sqref="H14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6" width="9.140625" style="1"/>
  </cols>
  <sheetData>
    <row r="2" spans="1:6" ht="27.75" customHeight="1">
      <c r="A2" s="84" t="s">
        <v>147</v>
      </c>
      <c r="B2" s="84"/>
      <c r="C2" s="84"/>
      <c r="D2" s="84"/>
      <c r="E2" s="3"/>
      <c r="F2" s="3"/>
    </row>
    <row r="3" spans="1:6" ht="5.25" customHeight="1">
      <c r="A3" s="2"/>
      <c r="B3" s="2"/>
      <c r="C3" s="2"/>
      <c r="D3" s="2"/>
      <c r="E3" s="3"/>
      <c r="F3" s="3"/>
    </row>
    <row r="4" spans="1:6" ht="12.75" customHeight="1">
      <c r="A4" s="85" t="s">
        <v>20</v>
      </c>
      <c r="B4" s="85"/>
      <c r="C4" s="85"/>
      <c r="D4" s="85"/>
      <c r="E4" s="3"/>
      <c r="F4" s="3"/>
    </row>
    <row r="5" spans="1:6">
      <c r="A5" s="86" t="s">
        <v>21</v>
      </c>
      <c r="B5" s="86"/>
      <c r="C5" s="86"/>
      <c r="D5" s="11">
        <v>902.7</v>
      </c>
    </row>
    <row r="6" spans="1:6" ht="12.75" customHeight="1">
      <c r="A6" s="87" t="s">
        <v>70</v>
      </c>
      <c r="B6" s="87"/>
      <c r="C6" s="87"/>
      <c r="D6" s="20">
        <f>D7+D8+D9+D10</f>
        <v>18.880000000000003</v>
      </c>
    </row>
    <row r="7" spans="1:6" ht="12.75" customHeight="1">
      <c r="A7" s="86" t="s">
        <v>23</v>
      </c>
      <c r="B7" s="86"/>
      <c r="C7" s="86"/>
      <c r="D7" s="20">
        <v>9.74</v>
      </c>
    </row>
    <row r="8" spans="1:6" ht="12.75" customHeight="1">
      <c r="A8" s="83" t="s">
        <v>22</v>
      </c>
      <c r="B8" s="83"/>
      <c r="C8" s="83"/>
      <c r="D8" s="20">
        <v>4.32</v>
      </c>
    </row>
    <row r="9" spans="1:6" ht="12.75" customHeight="1">
      <c r="A9" s="83" t="s">
        <v>27</v>
      </c>
      <c r="B9" s="83"/>
      <c r="C9" s="83"/>
      <c r="D9" s="20">
        <v>4.54</v>
      </c>
    </row>
    <row r="10" spans="1:6" ht="12.75" customHeight="1">
      <c r="A10" s="83" t="s">
        <v>28</v>
      </c>
      <c r="B10" s="83"/>
      <c r="C10" s="83"/>
      <c r="D10" s="20">
        <v>0.28000000000000003</v>
      </c>
    </row>
    <row r="11" spans="1:6" ht="12.75" customHeight="1">
      <c r="A11" s="83" t="s">
        <v>29</v>
      </c>
      <c r="B11" s="83"/>
      <c r="C11" s="83"/>
      <c r="D11" s="20">
        <v>0</v>
      </c>
    </row>
    <row r="12" spans="1:6" ht="15" customHeight="1">
      <c r="A12" s="89" t="s">
        <v>0</v>
      </c>
      <c r="B12" s="89"/>
      <c r="C12" s="89"/>
      <c r="D12" s="89"/>
      <c r="E12" s="4"/>
      <c r="F12" s="4"/>
    </row>
    <row r="13" spans="1:6" ht="24" customHeight="1">
      <c r="A13" s="48" t="s">
        <v>1</v>
      </c>
      <c r="B13" s="14" t="s">
        <v>2</v>
      </c>
      <c r="C13" s="15" t="s">
        <v>4</v>
      </c>
      <c r="D13" s="52" t="s">
        <v>3</v>
      </c>
    </row>
    <row r="14" spans="1:6" ht="42.75" customHeight="1">
      <c r="A14" s="50">
        <v>1</v>
      </c>
      <c r="B14" s="18" t="s">
        <v>172</v>
      </c>
      <c r="C14" s="47">
        <v>37535</v>
      </c>
      <c r="D14" s="51" t="s">
        <v>5</v>
      </c>
    </row>
    <row r="15" spans="1:6">
      <c r="A15" s="50">
        <v>2</v>
      </c>
      <c r="B15" s="18" t="s">
        <v>26</v>
      </c>
      <c r="C15" s="20"/>
      <c r="D15" s="51"/>
    </row>
    <row r="16" spans="1:6" ht="16.5" customHeight="1">
      <c r="A16" s="50" t="s">
        <v>11</v>
      </c>
      <c r="B16" s="21" t="s">
        <v>24</v>
      </c>
      <c r="C16" s="36">
        <f>D5*D7*12</f>
        <v>105507.576</v>
      </c>
      <c r="D16" s="90" t="s">
        <v>6</v>
      </c>
    </row>
    <row r="17" spans="1:4" ht="15.75" customHeight="1">
      <c r="A17" s="50" t="s">
        <v>12</v>
      </c>
      <c r="B17" s="21" t="s">
        <v>25</v>
      </c>
      <c r="C17" s="36">
        <f>D5*D8*12</f>
        <v>46795.968000000008</v>
      </c>
      <c r="D17" s="90"/>
    </row>
    <row r="18" spans="1:4" ht="25.5">
      <c r="A18" s="50" t="s">
        <v>13</v>
      </c>
      <c r="B18" s="21" t="s">
        <v>7</v>
      </c>
      <c r="C18" s="36">
        <f>D5*D9*12</f>
        <v>49179.095999999998</v>
      </c>
      <c r="D18" s="90"/>
    </row>
    <row r="19" spans="1:4">
      <c r="A19" s="50" t="s">
        <v>14</v>
      </c>
      <c r="B19" s="21" t="s">
        <v>8</v>
      </c>
      <c r="C19" s="36">
        <f>D5*D10*12</f>
        <v>3033.0720000000001</v>
      </c>
      <c r="D19" s="90"/>
    </row>
    <row r="20" spans="1:4">
      <c r="A20" s="50" t="s">
        <v>15</v>
      </c>
      <c r="B20" s="21" t="s">
        <v>9</v>
      </c>
      <c r="C20" s="36">
        <f>D5*D11*12</f>
        <v>0</v>
      </c>
      <c r="D20" s="90"/>
    </row>
    <row r="21" spans="1:4">
      <c r="A21" s="50" t="s">
        <v>16</v>
      </c>
      <c r="B21" s="21" t="s">
        <v>10</v>
      </c>
      <c r="C21" s="45">
        <v>0</v>
      </c>
      <c r="D21" s="90"/>
    </row>
    <row r="22" spans="1:4">
      <c r="A22" s="50"/>
      <c r="B22" s="23" t="s">
        <v>17</v>
      </c>
      <c r="C22" s="46">
        <f>SUM(C16:C21)</f>
        <v>204515.712</v>
      </c>
      <c r="D22" s="51"/>
    </row>
    <row r="23" spans="1:4" ht="15" customHeight="1">
      <c r="A23" s="50" t="s">
        <v>32</v>
      </c>
      <c r="B23" s="18" t="s">
        <v>31</v>
      </c>
      <c r="C23" s="20"/>
      <c r="D23" s="51"/>
    </row>
    <row r="24" spans="1:4">
      <c r="A24" s="50" t="s">
        <v>33</v>
      </c>
      <c r="B24" s="53" t="s">
        <v>24</v>
      </c>
      <c r="C24" s="36">
        <f>D5*D7*12</f>
        <v>105507.576</v>
      </c>
      <c r="D24" s="51"/>
    </row>
    <row r="25" spans="1:4" ht="18" customHeight="1">
      <c r="A25" s="50" t="s">
        <v>34</v>
      </c>
      <c r="B25" s="53" t="s">
        <v>25</v>
      </c>
      <c r="C25" s="36">
        <f>C17</f>
        <v>46795.968000000008</v>
      </c>
      <c r="D25" s="51"/>
    </row>
    <row r="26" spans="1:4" ht="21.75" customHeight="1">
      <c r="A26" s="50" t="s">
        <v>35</v>
      </c>
      <c r="B26" s="54" t="s">
        <v>7</v>
      </c>
      <c r="C26" s="20"/>
      <c r="D26" s="51"/>
    </row>
    <row r="27" spans="1:4" ht="14.25" customHeight="1">
      <c r="A27" s="25" t="s">
        <v>36</v>
      </c>
      <c r="B27" s="53" t="s">
        <v>121</v>
      </c>
      <c r="C27" s="36">
        <v>39895</v>
      </c>
      <c r="D27" s="51"/>
    </row>
    <row r="28" spans="1:4" ht="13.5" customHeight="1">
      <c r="A28" s="25" t="s">
        <v>37</v>
      </c>
      <c r="B28" s="53" t="s">
        <v>80</v>
      </c>
      <c r="C28" s="36">
        <v>4465</v>
      </c>
      <c r="D28" s="51"/>
    </row>
    <row r="29" spans="1:4" ht="13.5" customHeight="1">
      <c r="A29" s="25" t="s">
        <v>38</v>
      </c>
      <c r="B29" s="53" t="s">
        <v>141</v>
      </c>
      <c r="C29" s="36">
        <v>1843</v>
      </c>
      <c r="D29" s="51"/>
    </row>
    <row r="30" spans="1:4" ht="13.5" customHeight="1">
      <c r="A30" s="25" t="s">
        <v>37</v>
      </c>
      <c r="B30" s="53" t="s">
        <v>142</v>
      </c>
      <c r="C30" s="36">
        <v>2961</v>
      </c>
      <c r="D30" s="51"/>
    </row>
    <row r="31" spans="1:4" ht="13.5" customHeight="1">
      <c r="A31" s="25" t="s">
        <v>38</v>
      </c>
      <c r="B31" s="53" t="s">
        <v>143</v>
      </c>
      <c r="C31" s="36">
        <v>6428</v>
      </c>
      <c r="D31" s="51"/>
    </row>
    <row r="32" spans="1:4">
      <c r="A32" s="50" t="s">
        <v>40</v>
      </c>
      <c r="B32" s="53" t="s">
        <v>9</v>
      </c>
      <c r="C32" s="36">
        <f>D5*D11*12</f>
        <v>0</v>
      </c>
      <c r="D32" s="11"/>
    </row>
    <row r="33" spans="1:6">
      <c r="A33" s="50" t="s">
        <v>41</v>
      </c>
      <c r="B33" s="53" t="s">
        <v>10</v>
      </c>
      <c r="C33" s="45">
        <v>0</v>
      </c>
      <c r="D33" s="11"/>
    </row>
    <row r="34" spans="1:6" s="12" customFormat="1" ht="15" customHeight="1">
      <c r="A34" s="91" t="s">
        <v>17</v>
      </c>
      <c r="B34" s="91"/>
      <c r="C34" s="46">
        <f>SUM(C24:C33)</f>
        <v>207895.54399999999</v>
      </c>
      <c r="D34" s="14"/>
      <c r="E34" s="4"/>
      <c r="F34" s="4"/>
    </row>
    <row r="35" spans="1:6" s="1" customFormat="1" ht="13.5" customHeight="1">
      <c r="A35" s="92" t="s">
        <v>43</v>
      </c>
      <c r="B35" s="92"/>
      <c r="C35" s="92"/>
      <c r="D35" s="92"/>
    </row>
    <row r="36" spans="1:6" s="1" customFormat="1" ht="29.25" customHeight="1">
      <c r="A36" s="50" t="s">
        <v>47</v>
      </c>
      <c r="B36" s="21" t="s">
        <v>44</v>
      </c>
      <c r="C36" s="46">
        <v>18363</v>
      </c>
      <c r="D36" s="49" t="s">
        <v>52</v>
      </c>
    </row>
    <row r="37" spans="1:6" s="1" customFormat="1" ht="13.5" customHeight="1">
      <c r="A37" s="50" t="s">
        <v>18</v>
      </c>
      <c r="B37" s="21" t="s">
        <v>54</v>
      </c>
      <c r="C37" s="36">
        <v>205264</v>
      </c>
      <c r="D37" s="93" t="s">
        <v>45</v>
      </c>
    </row>
    <row r="38" spans="1:6" s="1" customFormat="1" ht="14.25" customHeight="1">
      <c r="A38" s="50" t="s">
        <v>19</v>
      </c>
      <c r="B38" s="21" t="s">
        <v>55</v>
      </c>
      <c r="C38" s="36">
        <v>212710</v>
      </c>
      <c r="D38" s="93"/>
    </row>
    <row r="39" spans="1:6" s="1" customFormat="1" ht="18" customHeight="1">
      <c r="A39" s="50" t="s">
        <v>48</v>
      </c>
      <c r="B39" s="64" t="s">
        <v>46</v>
      </c>
      <c r="C39" s="46">
        <f>C37-C38+C36</f>
        <v>10917</v>
      </c>
      <c r="D39" s="63" t="s">
        <v>52</v>
      </c>
    </row>
    <row r="40" spans="1:6" s="1" customFormat="1">
      <c r="A40" s="50"/>
      <c r="B40" s="21" t="s">
        <v>49</v>
      </c>
      <c r="C40" s="44"/>
      <c r="D40" s="51"/>
    </row>
    <row r="41" spans="1:6" s="1" customFormat="1">
      <c r="A41" s="94" t="s">
        <v>50</v>
      </c>
      <c r="B41" s="94"/>
      <c r="C41" s="94"/>
      <c r="D41" s="94"/>
    </row>
    <row r="42" spans="1:6" s="1" customFormat="1" ht="16.5">
      <c r="A42" s="50" t="s">
        <v>109</v>
      </c>
      <c r="B42" s="21" t="s">
        <v>51</v>
      </c>
      <c r="C42" s="20">
        <v>0</v>
      </c>
      <c r="D42" s="51" t="s">
        <v>53</v>
      </c>
    </row>
    <row r="43" spans="1:6" s="1" customFormat="1" ht="26.25" customHeight="1">
      <c r="A43" s="95" t="s">
        <v>62</v>
      </c>
      <c r="B43" s="96"/>
      <c r="C43" s="46">
        <f>(C14+C18)-(C27+C28+C29+C30+C31)</f>
        <v>31122.09599999999</v>
      </c>
      <c r="D43" s="30"/>
    </row>
    <row r="44" spans="1:6" s="1" customFormat="1" ht="15" customHeight="1">
      <c r="A44" s="92" t="s">
        <v>108</v>
      </c>
      <c r="B44" s="92"/>
      <c r="C44" s="92"/>
      <c r="D44" s="92"/>
    </row>
    <row r="45" spans="1:6" s="1" customFormat="1" ht="13.5" customHeight="1">
      <c r="A45" s="50" t="s">
        <v>110</v>
      </c>
      <c r="B45" s="21" t="s">
        <v>54</v>
      </c>
      <c r="C45" s="36">
        <v>219287</v>
      </c>
      <c r="D45" s="93" t="s">
        <v>45</v>
      </c>
    </row>
    <row r="46" spans="1:6" s="1" customFormat="1" ht="14.25" customHeight="1">
      <c r="A46" s="50" t="s">
        <v>111</v>
      </c>
      <c r="B46" s="21" t="s">
        <v>55</v>
      </c>
      <c r="C46" s="36">
        <v>206728</v>
      </c>
      <c r="D46" s="93"/>
    </row>
    <row r="47" spans="1:6" s="1" customFormat="1" ht="24" customHeight="1">
      <c r="A47" s="50" t="s">
        <v>112</v>
      </c>
      <c r="B47" s="64" t="s">
        <v>113</v>
      </c>
      <c r="C47" s="46">
        <f>C45-C46</f>
        <v>12559</v>
      </c>
      <c r="D47" s="49" t="s">
        <v>52</v>
      </c>
    </row>
    <row r="48" spans="1:6" s="1" customFormat="1" ht="25.5">
      <c r="A48" s="88" t="s">
        <v>56</v>
      </c>
      <c r="B48" s="88"/>
      <c r="C48" s="10" t="s">
        <v>84</v>
      </c>
      <c r="D48" s="28" t="s">
        <v>59</v>
      </c>
    </row>
    <row r="49" spans="1:4" s="1" customFormat="1">
      <c r="A49" s="8"/>
      <c r="B49" s="5"/>
      <c r="C49" s="10"/>
      <c r="D49" s="7"/>
    </row>
    <row r="50" spans="1:4" s="1" customFormat="1" ht="25.5">
      <c r="A50" s="8"/>
      <c r="B50" s="9" t="s">
        <v>58</v>
      </c>
      <c r="C50" s="10" t="s">
        <v>84</v>
      </c>
      <c r="D50" s="7"/>
    </row>
    <row r="51" spans="1:4" s="1" customFormat="1">
      <c r="A51" s="8"/>
      <c r="B51" s="5"/>
      <c r="C51" s="10"/>
      <c r="D51" s="7"/>
    </row>
    <row r="52" spans="1:4" s="1" customFormat="1">
      <c r="A52" s="8"/>
      <c r="B52" s="5"/>
      <c r="C52" s="10"/>
      <c r="D52" s="7"/>
    </row>
    <row r="53" spans="1:4" s="1" customFormat="1">
      <c r="A53" s="8"/>
      <c r="B53" s="5"/>
      <c r="C53" s="10"/>
      <c r="D53" s="7"/>
    </row>
    <row r="54" spans="1:4" s="1" customFormat="1">
      <c r="A54" s="8"/>
      <c r="B54" s="5"/>
      <c r="C54" s="10"/>
      <c r="D54" s="7"/>
    </row>
    <row r="55" spans="1:4" s="1" customFormat="1">
      <c r="A55" s="8"/>
      <c r="B55" s="5"/>
      <c r="C55" s="10"/>
      <c r="D55" s="7"/>
    </row>
  </sheetData>
  <mergeCells count="19">
    <mergeCell ref="D16:D21"/>
    <mergeCell ref="A2:D2"/>
    <mergeCell ref="A4:D4"/>
    <mergeCell ref="A5:C5"/>
    <mergeCell ref="A6:C6"/>
    <mergeCell ref="A7:C7"/>
    <mergeCell ref="A8:C8"/>
    <mergeCell ref="A9:C9"/>
    <mergeCell ref="A10:C10"/>
    <mergeCell ref="A11:C11"/>
    <mergeCell ref="A12:D12"/>
    <mergeCell ref="D45:D46"/>
    <mergeCell ref="A48:B48"/>
    <mergeCell ref="A34:B34"/>
    <mergeCell ref="A35:D35"/>
    <mergeCell ref="D37:D38"/>
    <mergeCell ref="A41:D41"/>
    <mergeCell ref="A43:B43"/>
    <mergeCell ref="A44:D44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2:E54"/>
  <sheetViews>
    <sheetView workbookViewId="0">
      <selection activeCell="H14" sqref="H14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5" width="9.140625" style="1"/>
  </cols>
  <sheetData>
    <row r="2" spans="1:5" ht="27.75" customHeight="1">
      <c r="A2" s="84" t="s">
        <v>131</v>
      </c>
      <c r="B2" s="84"/>
      <c r="C2" s="84"/>
      <c r="D2" s="84"/>
      <c r="E2" s="3"/>
    </row>
    <row r="3" spans="1:5" ht="5.25" customHeight="1">
      <c r="A3" s="2"/>
      <c r="B3" s="2"/>
      <c r="C3" s="2"/>
      <c r="D3" s="2"/>
      <c r="E3" s="3"/>
    </row>
    <row r="4" spans="1:5" ht="12.75" customHeight="1">
      <c r="A4" s="85" t="s">
        <v>20</v>
      </c>
      <c r="B4" s="85"/>
      <c r="C4" s="85"/>
      <c r="D4" s="85"/>
      <c r="E4" s="3"/>
    </row>
    <row r="5" spans="1:5">
      <c r="A5" s="86" t="s">
        <v>21</v>
      </c>
      <c r="B5" s="86"/>
      <c r="C5" s="86"/>
      <c r="D5" s="11">
        <v>1519.4</v>
      </c>
    </row>
    <row r="6" spans="1:5" ht="12.75" customHeight="1">
      <c r="A6" s="87" t="s">
        <v>70</v>
      </c>
      <c r="B6" s="87"/>
      <c r="C6" s="87"/>
      <c r="D6" s="20" t="s">
        <v>132</v>
      </c>
    </row>
    <row r="7" spans="1:5" ht="12.75" customHeight="1">
      <c r="A7" s="86" t="s">
        <v>23</v>
      </c>
      <c r="B7" s="86"/>
      <c r="C7" s="86"/>
      <c r="D7" s="20">
        <v>9.74</v>
      </c>
    </row>
    <row r="8" spans="1:5" ht="12.75" customHeight="1">
      <c r="A8" s="83" t="s">
        <v>22</v>
      </c>
      <c r="B8" s="83"/>
      <c r="C8" s="83"/>
      <c r="D8" s="20" t="s">
        <v>133</v>
      </c>
    </row>
    <row r="9" spans="1:5" ht="12.75" customHeight="1">
      <c r="A9" s="83" t="s">
        <v>27</v>
      </c>
      <c r="B9" s="83"/>
      <c r="C9" s="83"/>
      <c r="D9" s="20">
        <v>3.64</v>
      </c>
    </row>
    <row r="10" spans="1:5" ht="12.75" customHeight="1">
      <c r="A10" s="83" t="s">
        <v>28</v>
      </c>
      <c r="B10" s="83"/>
      <c r="C10" s="83"/>
      <c r="D10" s="20">
        <v>0.17</v>
      </c>
    </row>
    <row r="11" spans="1:5" ht="12.75" customHeight="1">
      <c r="A11" s="83" t="s">
        <v>29</v>
      </c>
      <c r="B11" s="83"/>
      <c r="C11" s="83"/>
      <c r="D11" s="20">
        <v>0</v>
      </c>
    </row>
    <row r="12" spans="1:5" ht="15" customHeight="1">
      <c r="A12" s="89" t="s">
        <v>0</v>
      </c>
      <c r="B12" s="89"/>
      <c r="C12" s="89"/>
      <c r="D12" s="89"/>
      <c r="E12" s="4"/>
    </row>
    <row r="13" spans="1:5" ht="24" customHeight="1">
      <c r="A13" s="48" t="s">
        <v>1</v>
      </c>
      <c r="B13" s="14" t="s">
        <v>2</v>
      </c>
      <c r="C13" s="15" t="s">
        <v>4</v>
      </c>
      <c r="D13" s="52" t="s">
        <v>3</v>
      </c>
    </row>
    <row r="14" spans="1:5" ht="42.75" customHeight="1">
      <c r="A14" s="50">
        <v>1</v>
      </c>
      <c r="B14" s="18" t="s">
        <v>172</v>
      </c>
      <c r="C14" s="47">
        <v>-39320</v>
      </c>
      <c r="D14" s="51" t="s">
        <v>5</v>
      </c>
    </row>
    <row r="15" spans="1:5">
      <c r="A15" s="50">
        <v>2</v>
      </c>
      <c r="B15" s="18" t="s">
        <v>26</v>
      </c>
      <c r="C15" s="20"/>
      <c r="D15" s="51"/>
    </row>
    <row r="16" spans="1:5" ht="16.5" customHeight="1">
      <c r="A16" s="50" t="s">
        <v>11</v>
      </c>
      <c r="B16" s="21" t="s">
        <v>24</v>
      </c>
      <c r="C16" s="36">
        <f>D5*D7*12</f>
        <v>177587.47200000001</v>
      </c>
      <c r="D16" s="90" t="s">
        <v>6</v>
      </c>
    </row>
    <row r="17" spans="1:4" ht="15.75" customHeight="1">
      <c r="A17" s="50" t="s">
        <v>12</v>
      </c>
      <c r="B17" s="21" t="s">
        <v>25</v>
      </c>
      <c r="C17" s="36">
        <v>426784</v>
      </c>
      <c r="D17" s="90"/>
    </row>
    <row r="18" spans="1:4" ht="25.5">
      <c r="A18" s="50" t="s">
        <v>13</v>
      </c>
      <c r="B18" s="21" t="s">
        <v>7</v>
      </c>
      <c r="C18" s="36">
        <f>D5*D9*12</f>
        <v>66367.392000000007</v>
      </c>
      <c r="D18" s="90"/>
    </row>
    <row r="19" spans="1:4">
      <c r="A19" s="50" t="s">
        <v>14</v>
      </c>
      <c r="B19" s="21" t="s">
        <v>8</v>
      </c>
      <c r="C19" s="36">
        <f>D5*D10*12</f>
        <v>3099.5760000000009</v>
      </c>
      <c r="D19" s="90"/>
    </row>
    <row r="20" spans="1:4">
      <c r="A20" s="50" t="s">
        <v>15</v>
      </c>
      <c r="B20" s="21" t="s">
        <v>9</v>
      </c>
      <c r="C20" s="36">
        <f>D5*D11*12</f>
        <v>0</v>
      </c>
      <c r="D20" s="90"/>
    </row>
    <row r="21" spans="1:4">
      <c r="A21" s="50" t="s">
        <v>16</v>
      </c>
      <c r="B21" s="21" t="s">
        <v>10</v>
      </c>
      <c r="C21" s="45">
        <v>0</v>
      </c>
      <c r="D21" s="90"/>
    </row>
    <row r="22" spans="1:4">
      <c r="A22" s="50"/>
      <c r="B22" s="23" t="s">
        <v>17</v>
      </c>
      <c r="C22" s="46">
        <f>SUM(C16:C21)</f>
        <v>673838.44000000006</v>
      </c>
      <c r="D22" s="51"/>
    </row>
    <row r="23" spans="1:4" ht="15" customHeight="1">
      <c r="A23" s="50" t="s">
        <v>32</v>
      </c>
      <c r="B23" s="18" t="s">
        <v>31</v>
      </c>
      <c r="C23" s="20"/>
      <c r="D23" s="51"/>
    </row>
    <row r="24" spans="1:4">
      <c r="A24" s="50" t="s">
        <v>33</v>
      </c>
      <c r="B24" s="53" t="s">
        <v>24</v>
      </c>
      <c r="C24" s="36">
        <f>D5*D7*12</f>
        <v>177587.47200000001</v>
      </c>
      <c r="D24" s="51"/>
    </row>
    <row r="25" spans="1:4" ht="25.5">
      <c r="A25" s="50" t="s">
        <v>34</v>
      </c>
      <c r="B25" s="53" t="s">
        <v>25</v>
      </c>
      <c r="C25" s="36">
        <f>C17</f>
        <v>426784</v>
      </c>
      <c r="D25" s="51"/>
    </row>
    <row r="26" spans="1:4" ht="25.5">
      <c r="A26" s="50" t="s">
        <v>35</v>
      </c>
      <c r="B26" s="53" t="s">
        <v>7</v>
      </c>
      <c r="C26" s="20"/>
      <c r="D26" s="51"/>
    </row>
    <row r="27" spans="1:4" ht="14.25" customHeight="1">
      <c r="A27" s="25" t="s">
        <v>36</v>
      </c>
      <c r="B27" s="53" t="s">
        <v>80</v>
      </c>
      <c r="C27" s="36">
        <v>9546</v>
      </c>
      <c r="D27" s="51"/>
    </row>
    <row r="28" spans="1:4" ht="13.5" customHeight="1">
      <c r="A28" s="25" t="s">
        <v>37</v>
      </c>
      <c r="B28" s="53" t="s">
        <v>134</v>
      </c>
      <c r="C28" s="36">
        <v>6451</v>
      </c>
      <c r="D28" s="51"/>
    </row>
    <row r="29" spans="1:4" ht="13.5" customHeight="1">
      <c r="A29" s="25" t="s">
        <v>38</v>
      </c>
      <c r="B29" s="53" t="s">
        <v>137</v>
      </c>
      <c r="C29" s="36">
        <v>19087</v>
      </c>
      <c r="D29" s="51"/>
    </row>
    <row r="30" spans="1:4" ht="14.25" customHeight="1">
      <c r="A30" s="25" t="s">
        <v>39</v>
      </c>
      <c r="B30" s="53" t="s">
        <v>135</v>
      </c>
      <c r="C30" s="36">
        <v>4026</v>
      </c>
      <c r="D30" s="51"/>
    </row>
    <row r="31" spans="1:4" ht="13.5" customHeight="1">
      <c r="A31" s="25" t="s">
        <v>63</v>
      </c>
      <c r="B31" s="53" t="s">
        <v>136</v>
      </c>
      <c r="C31" s="36">
        <v>1326</v>
      </c>
      <c r="D31" s="51"/>
    </row>
    <row r="32" spans="1:4" ht="13.5" customHeight="1">
      <c r="A32" s="25" t="s">
        <v>144</v>
      </c>
      <c r="B32" s="53" t="s">
        <v>138</v>
      </c>
      <c r="C32" s="36">
        <v>6036</v>
      </c>
      <c r="D32" s="51"/>
    </row>
    <row r="33" spans="1:5" ht="13.5" customHeight="1">
      <c r="A33" s="25" t="s">
        <v>145</v>
      </c>
      <c r="B33" s="53" t="s">
        <v>139</v>
      </c>
      <c r="C33" s="36">
        <v>9667</v>
      </c>
      <c r="D33" s="51"/>
    </row>
    <row r="34" spans="1:5" ht="13.5" customHeight="1">
      <c r="A34" s="25" t="s">
        <v>146</v>
      </c>
      <c r="B34" s="53" t="s">
        <v>140</v>
      </c>
      <c r="C34" s="36">
        <v>38093</v>
      </c>
      <c r="D34" s="51"/>
    </row>
    <row r="35" spans="1:5">
      <c r="A35" s="50" t="s">
        <v>40</v>
      </c>
      <c r="B35" s="53" t="s">
        <v>9</v>
      </c>
      <c r="C35" s="36">
        <f>D5*D11*12</f>
        <v>0</v>
      </c>
      <c r="D35" s="11"/>
    </row>
    <row r="36" spans="1:5">
      <c r="A36" s="50" t="s">
        <v>41</v>
      </c>
      <c r="B36" s="53" t="s">
        <v>10</v>
      </c>
      <c r="C36" s="45">
        <v>0</v>
      </c>
      <c r="D36" s="11"/>
    </row>
    <row r="37" spans="1:5" s="12" customFormat="1" ht="15" customHeight="1">
      <c r="A37" s="91" t="s">
        <v>17</v>
      </c>
      <c r="B37" s="91"/>
      <c r="C37" s="46">
        <f>SUM(C24:C36)</f>
        <v>698603.47200000007</v>
      </c>
      <c r="D37" s="14"/>
      <c r="E37" s="4"/>
    </row>
    <row r="38" spans="1:5" s="1" customFormat="1" ht="13.5" customHeight="1">
      <c r="A38" s="92" t="s">
        <v>43</v>
      </c>
      <c r="B38" s="92"/>
      <c r="C38" s="92"/>
      <c r="D38" s="92"/>
    </row>
    <row r="39" spans="1:5" s="1" customFormat="1" ht="29.25" customHeight="1">
      <c r="A39" s="50" t="s">
        <v>47</v>
      </c>
      <c r="B39" s="21" t="s">
        <v>44</v>
      </c>
      <c r="C39" s="46">
        <v>34227</v>
      </c>
      <c r="D39" s="49" t="s">
        <v>52</v>
      </c>
    </row>
    <row r="40" spans="1:5" s="1" customFormat="1" ht="13.5" customHeight="1">
      <c r="A40" s="50" t="s">
        <v>18</v>
      </c>
      <c r="B40" s="21" t="s">
        <v>54</v>
      </c>
      <c r="C40" s="36">
        <v>673840</v>
      </c>
      <c r="D40" s="93" t="s">
        <v>45</v>
      </c>
    </row>
    <row r="41" spans="1:5" s="1" customFormat="1" ht="14.25" customHeight="1">
      <c r="A41" s="50" t="s">
        <v>19</v>
      </c>
      <c r="B41" s="21" t="s">
        <v>55</v>
      </c>
      <c r="C41" s="36">
        <v>657043</v>
      </c>
      <c r="D41" s="93"/>
    </row>
    <row r="42" spans="1:5" s="1" customFormat="1" ht="24.75" customHeight="1">
      <c r="A42" s="50" t="s">
        <v>48</v>
      </c>
      <c r="B42" s="62" t="s">
        <v>46</v>
      </c>
      <c r="C42" s="46">
        <f>C40-C41+C39</f>
        <v>51024</v>
      </c>
      <c r="D42" s="63" t="s">
        <v>52</v>
      </c>
    </row>
    <row r="43" spans="1:5" s="1" customFormat="1">
      <c r="A43" s="50"/>
      <c r="B43" s="21" t="s">
        <v>49</v>
      </c>
      <c r="C43" s="44">
        <v>0</v>
      </c>
      <c r="D43" s="51"/>
    </row>
    <row r="44" spans="1:5" s="1" customFormat="1">
      <c r="A44" s="94" t="s">
        <v>50</v>
      </c>
      <c r="B44" s="94"/>
      <c r="C44" s="94"/>
      <c r="D44" s="94"/>
    </row>
    <row r="45" spans="1:5" s="1" customFormat="1" ht="16.5">
      <c r="A45" s="50" t="s">
        <v>109</v>
      </c>
      <c r="B45" s="21" t="s">
        <v>51</v>
      </c>
      <c r="C45" s="20">
        <v>0</v>
      </c>
      <c r="D45" s="51" t="s">
        <v>53</v>
      </c>
    </row>
    <row r="46" spans="1:5" s="1" customFormat="1" ht="26.25" customHeight="1">
      <c r="A46" s="95" t="s">
        <v>62</v>
      </c>
      <c r="B46" s="96"/>
      <c r="C46" s="46">
        <f>(C14+C18)-(C27+C28+C29+C30+C31+C32+C33+C34)</f>
        <v>-67184.607999999993</v>
      </c>
      <c r="D46" s="30"/>
    </row>
    <row r="47" spans="1:5" s="1" customFormat="1" ht="25.5">
      <c r="A47" s="88" t="s">
        <v>56</v>
      </c>
      <c r="B47" s="88"/>
      <c r="C47" s="10" t="s">
        <v>84</v>
      </c>
      <c r="D47" s="28" t="s">
        <v>59</v>
      </c>
    </row>
    <row r="48" spans="1:5" s="1" customFormat="1">
      <c r="A48" s="8"/>
      <c r="B48" s="5"/>
      <c r="C48" s="10"/>
      <c r="D48" s="7"/>
    </row>
    <row r="49" spans="1:4" s="1" customFormat="1" ht="25.5">
      <c r="A49" s="8"/>
      <c r="B49" s="9" t="s">
        <v>58</v>
      </c>
      <c r="C49" s="10" t="s">
        <v>84</v>
      </c>
      <c r="D49" s="7"/>
    </row>
    <row r="50" spans="1:4" s="1" customFormat="1">
      <c r="A50" s="8"/>
      <c r="B50" s="5"/>
      <c r="C50" s="10"/>
      <c r="D50" s="7"/>
    </row>
    <row r="51" spans="1:4" s="1" customFormat="1">
      <c r="A51" s="8"/>
      <c r="B51" s="5"/>
      <c r="C51" s="10"/>
      <c r="D51" s="7"/>
    </row>
    <row r="52" spans="1:4" s="1" customFormat="1">
      <c r="A52" s="8"/>
      <c r="B52" s="5"/>
      <c r="C52" s="10"/>
      <c r="D52" s="7"/>
    </row>
    <row r="53" spans="1:4" s="1" customFormat="1">
      <c r="A53" s="8"/>
      <c r="B53" s="5"/>
      <c r="C53" s="10"/>
      <c r="D53" s="7"/>
    </row>
    <row r="54" spans="1:4" s="1" customFormat="1">
      <c r="A54" s="8"/>
      <c r="B54" s="5"/>
      <c r="C54" s="10"/>
      <c r="D54" s="7"/>
    </row>
  </sheetData>
  <mergeCells count="17">
    <mergeCell ref="D16:D21"/>
    <mergeCell ref="A2:D2"/>
    <mergeCell ref="A4:D4"/>
    <mergeCell ref="A5:C5"/>
    <mergeCell ref="A6:C6"/>
    <mergeCell ref="A7:C7"/>
    <mergeCell ref="A8:C8"/>
    <mergeCell ref="A9:C9"/>
    <mergeCell ref="A10:C10"/>
    <mergeCell ref="A11:C11"/>
    <mergeCell ref="A12:D12"/>
    <mergeCell ref="A47:B47"/>
    <mergeCell ref="A37:B37"/>
    <mergeCell ref="A38:D38"/>
    <mergeCell ref="D40:D41"/>
    <mergeCell ref="A44:D44"/>
    <mergeCell ref="A46:B46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E53"/>
  <sheetViews>
    <sheetView topLeftCell="A4" workbookViewId="0">
      <selection activeCell="E15" sqref="E15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5" width="9.140625" style="1"/>
  </cols>
  <sheetData>
    <row r="2" spans="1:5" ht="27.75" customHeight="1">
      <c r="A2" s="84" t="s">
        <v>130</v>
      </c>
      <c r="B2" s="84"/>
      <c r="C2" s="84"/>
      <c r="D2" s="84"/>
      <c r="E2" s="3"/>
    </row>
    <row r="3" spans="1:5" ht="5.25" customHeight="1">
      <c r="A3" s="2"/>
      <c r="B3" s="2"/>
      <c r="C3" s="2"/>
      <c r="D3" s="2"/>
      <c r="E3" s="3"/>
    </row>
    <row r="4" spans="1:5" ht="12.75" customHeight="1">
      <c r="A4" s="85" t="s">
        <v>20</v>
      </c>
      <c r="B4" s="85"/>
      <c r="C4" s="85"/>
      <c r="D4" s="85"/>
      <c r="E4" s="3"/>
    </row>
    <row r="5" spans="1:5">
      <c r="A5" s="86" t="s">
        <v>21</v>
      </c>
      <c r="B5" s="86"/>
      <c r="C5" s="86"/>
      <c r="D5" s="11">
        <v>248.5</v>
      </c>
    </row>
    <row r="6" spans="1:5" ht="12.75" customHeight="1">
      <c r="A6" s="87" t="s">
        <v>70</v>
      </c>
      <c r="B6" s="87"/>
      <c r="C6" s="87"/>
      <c r="D6" s="20">
        <f>D7+D8+D9+D10</f>
        <v>17.970000000000002</v>
      </c>
    </row>
    <row r="7" spans="1:5" ht="12.75" customHeight="1">
      <c r="A7" s="86" t="s">
        <v>23</v>
      </c>
      <c r="B7" s="86"/>
      <c r="C7" s="86"/>
      <c r="D7" s="20">
        <v>9.74</v>
      </c>
    </row>
    <row r="8" spans="1:5" ht="12.75" customHeight="1">
      <c r="A8" s="83" t="s">
        <v>22</v>
      </c>
      <c r="B8" s="83"/>
      <c r="C8" s="83"/>
      <c r="D8" s="20">
        <v>4.32</v>
      </c>
    </row>
    <row r="9" spans="1:5" ht="12.75" customHeight="1">
      <c r="A9" s="83" t="s">
        <v>27</v>
      </c>
      <c r="B9" s="83"/>
      <c r="C9" s="83"/>
      <c r="D9" s="20">
        <v>3</v>
      </c>
    </row>
    <row r="10" spans="1:5" ht="12.75" customHeight="1">
      <c r="A10" s="83" t="s">
        <v>28</v>
      </c>
      <c r="B10" s="83"/>
      <c r="C10" s="83"/>
      <c r="D10" s="20">
        <v>0.91</v>
      </c>
    </row>
    <row r="11" spans="1:5" ht="12.75" customHeight="1">
      <c r="A11" s="83" t="s">
        <v>29</v>
      </c>
      <c r="B11" s="83"/>
      <c r="C11" s="83"/>
      <c r="D11" s="20">
        <v>0</v>
      </c>
    </row>
    <row r="12" spans="1:5" ht="15" customHeight="1">
      <c r="A12" s="89" t="s">
        <v>0</v>
      </c>
      <c r="B12" s="89"/>
      <c r="C12" s="89"/>
      <c r="D12" s="89"/>
      <c r="E12" s="4"/>
    </row>
    <row r="13" spans="1:5" ht="24" customHeight="1">
      <c r="A13" s="48" t="s">
        <v>1</v>
      </c>
      <c r="B13" s="14" t="s">
        <v>2</v>
      </c>
      <c r="C13" s="15" t="s">
        <v>4</v>
      </c>
      <c r="D13" s="52" t="s">
        <v>3</v>
      </c>
    </row>
    <row r="14" spans="1:5" ht="42.75" customHeight="1">
      <c r="A14" s="50">
        <v>1</v>
      </c>
      <c r="B14" s="18" t="s">
        <v>172</v>
      </c>
      <c r="C14" s="47">
        <v>-29756</v>
      </c>
      <c r="D14" s="51" t="s">
        <v>5</v>
      </c>
    </row>
    <row r="15" spans="1:5">
      <c r="A15" s="50">
        <v>2</v>
      </c>
      <c r="B15" s="18" t="s">
        <v>26</v>
      </c>
      <c r="C15" s="20"/>
      <c r="D15" s="51"/>
    </row>
    <row r="16" spans="1:5" ht="16.5" customHeight="1">
      <c r="A16" s="50" t="s">
        <v>11</v>
      </c>
      <c r="B16" s="21" t="s">
        <v>24</v>
      </c>
      <c r="C16" s="36">
        <f>D5*D7*12</f>
        <v>29044.68</v>
      </c>
      <c r="D16" s="90" t="s">
        <v>6</v>
      </c>
    </row>
    <row r="17" spans="1:5" ht="15.75" customHeight="1">
      <c r="A17" s="50" t="s">
        <v>12</v>
      </c>
      <c r="B17" s="21" t="s">
        <v>25</v>
      </c>
      <c r="C17" s="36">
        <f>D5*D8*12</f>
        <v>12882.24</v>
      </c>
      <c r="D17" s="90"/>
    </row>
    <row r="18" spans="1:5" ht="25.5">
      <c r="A18" s="50" t="s">
        <v>13</v>
      </c>
      <c r="B18" s="21" t="s">
        <v>7</v>
      </c>
      <c r="C18" s="36">
        <f>D5*D9*12</f>
        <v>8946</v>
      </c>
      <c r="D18" s="90"/>
    </row>
    <row r="19" spans="1:5">
      <c r="A19" s="50" t="s">
        <v>14</v>
      </c>
      <c r="B19" s="21" t="s">
        <v>8</v>
      </c>
      <c r="C19" s="36">
        <f>D5*D10*12</f>
        <v>2713.6200000000003</v>
      </c>
      <c r="D19" s="90"/>
    </row>
    <row r="20" spans="1:5">
      <c r="A20" s="50" t="s">
        <v>15</v>
      </c>
      <c r="B20" s="21" t="s">
        <v>9</v>
      </c>
      <c r="C20" s="36">
        <f>D5*D11*12</f>
        <v>0</v>
      </c>
      <c r="D20" s="90"/>
    </row>
    <row r="21" spans="1:5">
      <c r="A21" s="50" t="s">
        <v>16</v>
      </c>
      <c r="B21" s="21" t="s">
        <v>10</v>
      </c>
      <c r="C21" s="45">
        <v>0</v>
      </c>
      <c r="D21" s="90"/>
    </row>
    <row r="22" spans="1:5">
      <c r="A22" s="50"/>
      <c r="B22" s="23" t="s">
        <v>17</v>
      </c>
      <c r="C22" s="46">
        <f>SUM(C16:C21)</f>
        <v>53586.54</v>
      </c>
      <c r="D22" s="51"/>
    </row>
    <row r="23" spans="1:5" ht="15" customHeight="1">
      <c r="A23" s="50" t="s">
        <v>32</v>
      </c>
      <c r="B23" s="18" t="s">
        <v>31</v>
      </c>
      <c r="C23" s="20"/>
      <c r="D23" s="51"/>
    </row>
    <row r="24" spans="1:5">
      <c r="A24" s="50" t="s">
        <v>33</v>
      </c>
      <c r="B24" s="53" t="s">
        <v>24</v>
      </c>
      <c r="C24" s="36">
        <f>D5*D7*12</f>
        <v>29044.68</v>
      </c>
      <c r="D24" s="51"/>
    </row>
    <row r="25" spans="1:5" ht="25.5">
      <c r="A25" s="50" t="s">
        <v>34</v>
      </c>
      <c r="B25" s="53" t="s">
        <v>25</v>
      </c>
      <c r="C25" s="36">
        <f>C17</f>
        <v>12882.24</v>
      </c>
      <c r="D25" s="51"/>
    </row>
    <row r="26" spans="1:5" ht="25.5">
      <c r="A26" s="50" t="s">
        <v>35</v>
      </c>
      <c r="B26" s="53" t="s">
        <v>7</v>
      </c>
      <c r="C26" s="20"/>
      <c r="D26" s="51"/>
    </row>
    <row r="27" spans="1:5" ht="14.25" customHeight="1">
      <c r="A27" s="25" t="s">
        <v>36</v>
      </c>
      <c r="B27" s="53"/>
      <c r="C27" s="36">
        <v>0</v>
      </c>
      <c r="D27" s="51"/>
    </row>
    <row r="28" spans="1:5" ht="13.5" customHeight="1">
      <c r="A28" s="25" t="s">
        <v>37</v>
      </c>
      <c r="B28" s="53"/>
      <c r="C28" s="36">
        <v>0</v>
      </c>
      <c r="D28" s="51"/>
    </row>
    <row r="29" spans="1:5" ht="13.5" customHeight="1">
      <c r="A29" s="25" t="s">
        <v>38</v>
      </c>
      <c r="B29" s="53"/>
      <c r="C29" s="36">
        <v>0</v>
      </c>
      <c r="D29" s="51"/>
    </row>
    <row r="30" spans="1:5">
      <c r="A30" s="50" t="s">
        <v>40</v>
      </c>
      <c r="B30" s="53" t="s">
        <v>9</v>
      </c>
      <c r="C30" s="36">
        <f>D5*D11*12</f>
        <v>0</v>
      </c>
      <c r="D30" s="11"/>
    </row>
    <row r="31" spans="1:5">
      <c r="A31" s="50" t="s">
        <v>41</v>
      </c>
      <c r="B31" s="53" t="s">
        <v>10</v>
      </c>
      <c r="C31" s="45">
        <v>0</v>
      </c>
      <c r="D31" s="11"/>
    </row>
    <row r="32" spans="1:5" s="12" customFormat="1" ht="15" customHeight="1">
      <c r="A32" s="91" t="s">
        <v>17</v>
      </c>
      <c r="B32" s="91"/>
      <c r="C32" s="46">
        <f>SUM(C24:C31)</f>
        <v>41926.92</v>
      </c>
      <c r="D32" s="14"/>
      <c r="E32" s="4"/>
    </row>
    <row r="33" spans="1:4" ht="13.5" customHeight="1">
      <c r="A33" s="92" t="s">
        <v>43</v>
      </c>
      <c r="B33" s="92"/>
      <c r="C33" s="92"/>
      <c r="D33" s="92"/>
    </row>
    <row r="34" spans="1:4" ht="29.25" customHeight="1">
      <c r="A34" s="50" t="s">
        <v>47</v>
      </c>
      <c r="B34" s="21" t="s">
        <v>44</v>
      </c>
      <c r="C34" s="46">
        <v>72342</v>
      </c>
      <c r="D34" s="49" t="s">
        <v>52</v>
      </c>
    </row>
    <row r="35" spans="1:4" ht="13.5" customHeight="1">
      <c r="A35" s="50" t="s">
        <v>18</v>
      </c>
      <c r="B35" s="21" t="s">
        <v>54</v>
      </c>
      <c r="C35" s="36">
        <v>53651</v>
      </c>
      <c r="D35" s="93" t="s">
        <v>45</v>
      </c>
    </row>
    <row r="36" spans="1:4" ht="14.25" customHeight="1">
      <c r="A36" s="50" t="s">
        <v>19</v>
      </c>
      <c r="B36" s="21" t="s">
        <v>55</v>
      </c>
      <c r="C36" s="36">
        <v>39.04</v>
      </c>
      <c r="D36" s="93"/>
    </row>
    <row r="37" spans="1:4" ht="24.75" customHeight="1">
      <c r="A37" s="50" t="s">
        <v>48</v>
      </c>
      <c r="B37" s="62" t="s">
        <v>46</v>
      </c>
      <c r="C37" s="46">
        <f>C35-C36+C34</f>
        <v>125953.95999999999</v>
      </c>
      <c r="D37" s="63" t="s">
        <v>52</v>
      </c>
    </row>
    <row r="38" spans="1:4">
      <c r="A38" s="50"/>
      <c r="B38" s="21" t="s">
        <v>49</v>
      </c>
      <c r="C38" s="44"/>
      <c r="D38" s="51"/>
    </row>
    <row r="39" spans="1:4">
      <c r="A39" s="94" t="s">
        <v>50</v>
      </c>
      <c r="B39" s="94"/>
      <c r="C39" s="94"/>
      <c r="D39" s="94"/>
    </row>
    <row r="40" spans="1:4" ht="16.5">
      <c r="A40" s="50" t="s">
        <v>109</v>
      </c>
      <c r="B40" s="21" t="s">
        <v>51</v>
      </c>
      <c r="C40" s="20">
        <v>0</v>
      </c>
      <c r="D40" s="51" t="s">
        <v>53</v>
      </c>
    </row>
    <row r="41" spans="1:4" ht="26.25" customHeight="1">
      <c r="A41" s="95" t="s">
        <v>62</v>
      </c>
      <c r="B41" s="96"/>
      <c r="C41" s="46">
        <f>(C14+C18)-(C27+C28+C29)</f>
        <v>-20810</v>
      </c>
      <c r="D41" s="30"/>
    </row>
    <row r="42" spans="1:4" ht="15" customHeight="1">
      <c r="A42" s="92" t="s">
        <v>108</v>
      </c>
      <c r="B42" s="92"/>
      <c r="C42" s="92"/>
      <c r="D42" s="92"/>
    </row>
    <row r="43" spans="1:4" ht="13.5" customHeight="1">
      <c r="A43" s="50" t="s">
        <v>110</v>
      </c>
      <c r="B43" s="21" t="s">
        <v>54</v>
      </c>
      <c r="C43" s="36">
        <v>0</v>
      </c>
      <c r="D43" s="93" t="s">
        <v>45</v>
      </c>
    </row>
    <row r="44" spans="1:4" ht="14.25" customHeight="1">
      <c r="A44" s="50" t="s">
        <v>111</v>
      </c>
      <c r="B44" s="21" t="s">
        <v>55</v>
      </c>
      <c r="C44" s="36">
        <v>0</v>
      </c>
      <c r="D44" s="93"/>
    </row>
    <row r="45" spans="1:4" ht="22.5" customHeight="1">
      <c r="A45" s="50" t="s">
        <v>112</v>
      </c>
      <c r="B45" s="62" t="s">
        <v>113</v>
      </c>
      <c r="C45" s="46">
        <f>C43-C44</f>
        <v>0</v>
      </c>
      <c r="D45" s="49" t="s">
        <v>52</v>
      </c>
    </row>
    <row r="46" spans="1:4" ht="25.5">
      <c r="A46" s="88" t="s">
        <v>56</v>
      </c>
      <c r="B46" s="88"/>
      <c r="C46" s="10" t="s">
        <v>84</v>
      </c>
      <c r="D46" s="28" t="s">
        <v>59</v>
      </c>
    </row>
    <row r="47" spans="1:4">
      <c r="D47" s="7"/>
    </row>
    <row r="48" spans="1:4" ht="25.5">
      <c r="B48" s="9" t="s">
        <v>58</v>
      </c>
      <c r="C48" s="10" t="s">
        <v>84</v>
      </c>
      <c r="D48" s="7"/>
    </row>
    <row r="49" spans="1:4" s="1" customFormat="1">
      <c r="A49" s="8"/>
      <c r="B49" s="5"/>
      <c r="C49" s="10"/>
      <c r="D49" s="7"/>
    </row>
    <row r="50" spans="1:4" s="1" customFormat="1">
      <c r="A50" s="8"/>
      <c r="B50" s="5"/>
      <c r="C50" s="10"/>
      <c r="D50" s="7"/>
    </row>
    <row r="51" spans="1:4" s="1" customFormat="1">
      <c r="A51" s="8"/>
      <c r="B51" s="5"/>
      <c r="C51" s="10"/>
      <c r="D51" s="7"/>
    </row>
    <row r="52" spans="1:4" s="1" customFormat="1">
      <c r="A52" s="8"/>
      <c r="B52" s="5"/>
      <c r="C52" s="10"/>
      <c r="D52" s="7"/>
    </row>
    <row r="53" spans="1:4" s="1" customFormat="1">
      <c r="A53" s="8"/>
      <c r="B53" s="5"/>
      <c r="C53" s="10"/>
      <c r="D53" s="7"/>
    </row>
  </sheetData>
  <mergeCells count="19">
    <mergeCell ref="D16:D21"/>
    <mergeCell ref="A2:D2"/>
    <mergeCell ref="A4:D4"/>
    <mergeCell ref="A5:C5"/>
    <mergeCell ref="A6:C6"/>
    <mergeCell ref="A7:C7"/>
    <mergeCell ref="A8:C8"/>
    <mergeCell ref="A9:C9"/>
    <mergeCell ref="A10:C10"/>
    <mergeCell ref="A11:C11"/>
    <mergeCell ref="A12:D12"/>
    <mergeCell ref="D43:D44"/>
    <mergeCell ref="A46:B46"/>
    <mergeCell ref="A32:B32"/>
    <mergeCell ref="A33:D33"/>
    <mergeCell ref="D35:D36"/>
    <mergeCell ref="A39:D39"/>
    <mergeCell ref="A41:B41"/>
    <mergeCell ref="A42:D42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2:E54"/>
  <sheetViews>
    <sheetView topLeftCell="A4" workbookViewId="0">
      <selection activeCell="E16" sqref="E16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5" width="9.140625" style="1"/>
  </cols>
  <sheetData>
    <row r="2" spans="1:5" ht="27.75" customHeight="1">
      <c r="A2" s="84" t="s">
        <v>127</v>
      </c>
      <c r="B2" s="84"/>
      <c r="C2" s="84"/>
      <c r="D2" s="84"/>
      <c r="E2" s="3"/>
    </row>
    <row r="3" spans="1:5" ht="5.25" customHeight="1">
      <c r="A3" s="2"/>
      <c r="B3" s="2"/>
      <c r="C3" s="2"/>
      <c r="D3" s="2"/>
      <c r="E3" s="3"/>
    </row>
    <row r="4" spans="1:5" ht="12.75" customHeight="1">
      <c r="A4" s="85" t="s">
        <v>20</v>
      </c>
      <c r="B4" s="85"/>
      <c r="C4" s="85"/>
      <c r="D4" s="85"/>
      <c r="E4" s="3"/>
    </row>
    <row r="5" spans="1:5">
      <c r="A5" s="86" t="s">
        <v>21</v>
      </c>
      <c r="B5" s="86"/>
      <c r="C5" s="86"/>
      <c r="D5" s="11">
        <v>395.04</v>
      </c>
    </row>
    <row r="6" spans="1:5" ht="12.75" customHeight="1">
      <c r="A6" s="87" t="s">
        <v>70</v>
      </c>
      <c r="B6" s="87"/>
      <c r="C6" s="87"/>
      <c r="D6" s="20">
        <f>D7+D8+D9+D10</f>
        <v>17.78</v>
      </c>
    </row>
    <row r="7" spans="1:5" ht="12.75" customHeight="1">
      <c r="A7" s="86" t="s">
        <v>23</v>
      </c>
      <c r="B7" s="86"/>
      <c r="C7" s="86"/>
      <c r="D7" s="20">
        <v>9.74</v>
      </c>
    </row>
    <row r="8" spans="1:5" ht="12.75" customHeight="1">
      <c r="A8" s="83" t="s">
        <v>22</v>
      </c>
      <c r="B8" s="83"/>
      <c r="C8" s="83"/>
      <c r="D8" s="20">
        <v>4.32</v>
      </c>
    </row>
    <row r="9" spans="1:5" ht="12.75" customHeight="1">
      <c r="A9" s="83" t="s">
        <v>27</v>
      </c>
      <c r="B9" s="83"/>
      <c r="C9" s="83"/>
      <c r="D9" s="20">
        <v>3.1</v>
      </c>
    </row>
    <row r="10" spans="1:5" ht="12.75" customHeight="1">
      <c r="A10" s="83" t="s">
        <v>28</v>
      </c>
      <c r="B10" s="83"/>
      <c r="C10" s="83"/>
      <c r="D10" s="20">
        <v>0.62</v>
      </c>
    </row>
    <row r="11" spans="1:5" ht="12.75" customHeight="1">
      <c r="A11" s="83" t="s">
        <v>29</v>
      </c>
      <c r="B11" s="83"/>
      <c r="C11" s="83"/>
      <c r="D11" s="20">
        <v>0</v>
      </c>
    </row>
    <row r="12" spans="1:5" ht="15" customHeight="1">
      <c r="A12" s="89" t="s">
        <v>0</v>
      </c>
      <c r="B12" s="89"/>
      <c r="C12" s="89"/>
      <c r="D12" s="89"/>
      <c r="E12" s="4"/>
    </row>
    <row r="13" spans="1:5" ht="24" customHeight="1">
      <c r="A13" s="48" t="s">
        <v>1</v>
      </c>
      <c r="B13" s="14" t="s">
        <v>2</v>
      </c>
      <c r="C13" s="15" t="s">
        <v>4</v>
      </c>
      <c r="D13" s="52" t="s">
        <v>3</v>
      </c>
    </row>
    <row r="14" spans="1:5" ht="42.75" customHeight="1">
      <c r="A14" s="50">
        <v>1</v>
      </c>
      <c r="B14" s="18" t="s">
        <v>172</v>
      </c>
      <c r="C14" s="47">
        <v>16567</v>
      </c>
      <c r="D14" s="51" t="s">
        <v>5</v>
      </c>
    </row>
    <row r="15" spans="1:5">
      <c r="A15" s="50">
        <v>2</v>
      </c>
      <c r="B15" s="18" t="s">
        <v>26</v>
      </c>
      <c r="C15" s="20"/>
      <c r="D15" s="51"/>
    </row>
    <row r="16" spans="1:5" ht="16.5" customHeight="1">
      <c r="A16" s="50" t="s">
        <v>11</v>
      </c>
      <c r="B16" s="21" t="s">
        <v>24</v>
      </c>
      <c r="C16" s="36">
        <f>D5*D7*12</f>
        <v>46172.275200000004</v>
      </c>
      <c r="D16" s="90" t="s">
        <v>6</v>
      </c>
    </row>
    <row r="17" spans="1:4" ht="15.75" customHeight="1">
      <c r="A17" s="50" t="s">
        <v>12</v>
      </c>
      <c r="B17" s="21" t="s">
        <v>25</v>
      </c>
      <c r="C17" s="36">
        <f>D5*D8*12</f>
        <v>20478.873600000003</v>
      </c>
      <c r="D17" s="90"/>
    </row>
    <row r="18" spans="1:4" ht="25.5">
      <c r="A18" s="50" t="s">
        <v>13</v>
      </c>
      <c r="B18" s="21" t="s">
        <v>7</v>
      </c>
      <c r="C18" s="36">
        <f>D5*D9*12</f>
        <v>14695.488000000001</v>
      </c>
      <c r="D18" s="90"/>
    </row>
    <row r="19" spans="1:4">
      <c r="A19" s="50" t="s">
        <v>14</v>
      </c>
      <c r="B19" s="21" t="s">
        <v>8</v>
      </c>
      <c r="C19" s="36">
        <f>D5*D10*12</f>
        <v>2939.0976000000001</v>
      </c>
      <c r="D19" s="90"/>
    </row>
    <row r="20" spans="1:4">
      <c r="A20" s="50" t="s">
        <v>15</v>
      </c>
      <c r="B20" s="21" t="s">
        <v>9</v>
      </c>
      <c r="C20" s="36">
        <f>D5*D11*12</f>
        <v>0</v>
      </c>
      <c r="D20" s="90"/>
    </row>
    <row r="21" spans="1:4">
      <c r="A21" s="50" t="s">
        <v>16</v>
      </c>
      <c r="B21" s="21" t="s">
        <v>10</v>
      </c>
      <c r="C21" s="45">
        <v>0</v>
      </c>
      <c r="D21" s="90"/>
    </row>
    <row r="22" spans="1:4">
      <c r="A22" s="50"/>
      <c r="B22" s="23" t="s">
        <v>17</v>
      </c>
      <c r="C22" s="46">
        <f>SUM(C16:C21)</f>
        <v>84285.734400000001</v>
      </c>
      <c r="D22" s="51"/>
    </row>
    <row r="23" spans="1:4" ht="15" customHeight="1">
      <c r="A23" s="50" t="s">
        <v>32</v>
      </c>
      <c r="B23" s="18" t="s">
        <v>31</v>
      </c>
      <c r="C23" s="20"/>
      <c r="D23" s="51"/>
    </row>
    <row r="24" spans="1:4">
      <c r="A24" s="50" t="s">
        <v>33</v>
      </c>
      <c r="B24" s="53" t="s">
        <v>24</v>
      </c>
      <c r="C24" s="36">
        <f>D5*D7*12</f>
        <v>46172.275200000004</v>
      </c>
      <c r="D24" s="51"/>
    </row>
    <row r="25" spans="1:4" ht="25.5">
      <c r="A25" s="50" t="s">
        <v>34</v>
      </c>
      <c r="B25" s="53" t="s">
        <v>25</v>
      </c>
      <c r="C25" s="36">
        <f>C17</f>
        <v>20478.873600000003</v>
      </c>
      <c r="D25" s="51"/>
    </row>
    <row r="26" spans="1:4" ht="25.5">
      <c r="A26" s="50" t="s">
        <v>35</v>
      </c>
      <c r="B26" s="53" t="s">
        <v>7</v>
      </c>
      <c r="C26" s="20"/>
      <c r="D26" s="51"/>
    </row>
    <row r="27" spans="1:4" ht="14.25" customHeight="1">
      <c r="A27" s="25" t="s">
        <v>36</v>
      </c>
      <c r="B27" s="53" t="s">
        <v>128</v>
      </c>
      <c r="C27" s="36">
        <v>19109</v>
      </c>
      <c r="D27" s="51"/>
    </row>
    <row r="28" spans="1:4" ht="13.5" customHeight="1">
      <c r="A28" s="25" t="s">
        <v>37</v>
      </c>
      <c r="B28" s="53" t="s">
        <v>65</v>
      </c>
      <c r="C28" s="36">
        <v>1691</v>
      </c>
      <c r="D28" s="51"/>
    </row>
    <row r="29" spans="1:4" ht="13.5" customHeight="1">
      <c r="A29" s="25" t="s">
        <v>38</v>
      </c>
      <c r="B29" s="53" t="s">
        <v>129</v>
      </c>
      <c r="C29" s="36">
        <v>1408</v>
      </c>
      <c r="D29" s="51"/>
    </row>
    <row r="30" spans="1:4" ht="13.5" customHeight="1">
      <c r="A30" s="25" t="s">
        <v>39</v>
      </c>
      <c r="B30" s="53" t="s">
        <v>66</v>
      </c>
      <c r="C30" s="36">
        <v>1168</v>
      </c>
      <c r="D30" s="51"/>
    </row>
    <row r="31" spans="1:4">
      <c r="A31" s="50" t="s">
        <v>40</v>
      </c>
      <c r="B31" s="53" t="s">
        <v>9</v>
      </c>
      <c r="C31" s="36">
        <f>D5*D11*12</f>
        <v>0</v>
      </c>
      <c r="D31" s="11"/>
    </row>
    <row r="32" spans="1:4">
      <c r="A32" s="50" t="s">
        <v>41</v>
      </c>
      <c r="B32" s="53" t="s">
        <v>10</v>
      </c>
      <c r="C32" s="45">
        <v>0</v>
      </c>
      <c r="D32" s="11"/>
    </row>
    <row r="33" spans="1:5" s="12" customFormat="1" ht="15" customHeight="1">
      <c r="A33" s="91" t="s">
        <v>17</v>
      </c>
      <c r="B33" s="91"/>
      <c r="C33" s="46">
        <f>SUM(C24:C32)</f>
        <v>90027.14880000001</v>
      </c>
      <c r="D33" s="14"/>
      <c r="E33" s="4"/>
    </row>
    <row r="34" spans="1:5" s="1" customFormat="1" ht="13.5" customHeight="1">
      <c r="A34" s="92" t="s">
        <v>43</v>
      </c>
      <c r="B34" s="92"/>
      <c r="C34" s="92"/>
      <c r="D34" s="92"/>
    </row>
    <row r="35" spans="1:5" s="1" customFormat="1" ht="29.25" customHeight="1">
      <c r="A35" s="50" t="s">
        <v>47</v>
      </c>
      <c r="B35" s="21" t="s">
        <v>44</v>
      </c>
      <c r="C35" s="46">
        <v>12789</v>
      </c>
      <c r="D35" s="49" t="s">
        <v>52</v>
      </c>
    </row>
    <row r="36" spans="1:5" s="1" customFormat="1" ht="13.5" customHeight="1">
      <c r="A36" s="50" t="s">
        <v>18</v>
      </c>
      <c r="B36" s="21" t="s">
        <v>54</v>
      </c>
      <c r="C36" s="36">
        <v>84286</v>
      </c>
      <c r="D36" s="93" t="s">
        <v>45</v>
      </c>
    </row>
    <row r="37" spans="1:5" s="1" customFormat="1" ht="14.25" customHeight="1">
      <c r="A37" s="50" t="s">
        <v>19</v>
      </c>
      <c r="B37" s="21" t="s">
        <v>55</v>
      </c>
      <c r="C37" s="36">
        <v>75121</v>
      </c>
      <c r="D37" s="93"/>
    </row>
    <row r="38" spans="1:5" s="1" customFormat="1" ht="24.75" customHeight="1">
      <c r="A38" s="50" t="s">
        <v>48</v>
      </c>
      <c r="B38" s="62" t="s">
        <v>46</v>
      </c>
      <c r="C38" s="46">
        <f>C36-C37+C35</f>
        <v>21954</v>
      </c>
      <c r="D38" s="63" t="s">
        <v>52</v>
      </c>
    </row>
    <row r="39" spans="1:5" s="1" customFormat="1">
      <c r="A39" s="50"/>
      <c r="B39" s="21" t="s">
        <v>49</v>
      </c>
      <c r="C39" s="44"/>
      <c r="D39" s="51"/>
    </row>
    <row r="40" spans="1:5" s="1" customFormat="1">
      <c r="A40" s="94" t="s">
        <v>50</v>
      </c>
      <c r="B40" s="94"/>
      <c r="C40" s="94"/>
      <c r="D40" s="94"/>
    </row>
    <row r="41" spans="1:5" s="1" customFormat="1" ht="16.5">
      <c r="A41" s="50" t="s">
        <v>109</v>
      </c>
      <c r="B41" s="21" t="s">
        <v>51</v>
      </c>
      <c r="C41" s="20">
        <v>0</v>
      </c>
      <c r="D41" s="51" t="s">
        <v>53</v>
      </c>
    </row>
    <row r="42" spans="1:5" s="1" customFormat="1" ht="26.25" customHeight="1">
      <c r="A42" s="95" t="s">
        <v>62</v>
      </c>
      <c r="B42" s="96"/>
      <c r="C42" s="46">
        <f>(C14+C18)-(C27+C28+C29+C30)</f>
        <v>7886.4880000000012</v>
      </c>
      <c r="D42" s="30"/>
    </row>
    <row r="43" spans="1:5" s="1" customFormat="1" ht="15" customHeight="1">
      <c r="A43" s="92" t="s">
        <v>108</v>
      </c>
      <c r="B43" s="92"/>
      <c r="C43" s="92"/>
      <c r="D43" s="92"/>
    </row>
    <row r="44" spans="1:5" s="1" customFormat="1" ht="13.5" customHeight="1">
      <c r="A44" s="50" t="s">
        <v>110</v>
      </c>
      <c r="B44" s="21" t="s">
        <v>54</v>
      </c>
      <c r="C44" s="36">
        <v>0</v>
      </c>
      <c r="D44" s="93" t="s">
        <v>45</v>
      </c>
    </row>
    <row r="45" spans="1:5" s="1" customFormat="1" ht="14.25" customHeight="1">
      <c r="A45" s="50" t="s">
        <v>111</v>
      </c>
      <c r="B45" s="21" t="s">
        <v>55</v>
      </c>
      <c r="C45" s="36">
        <v>0</v>
      </c>
      <c r="D45" s="93"/>
    </row>
    <row r="46" spans="1:5" s="1" customFormat="1" ht="22.5" customHeight="1">
      <c r="A46" s="50" t="s">
        <v>112</v>
      </c>
      <c r="B46" s="62" t="s">
        <v>113</v>
      </c>
      <c r="C46" s="46">
        <f>C44-C45</f>
        <v>0</v>
      </c>
      <c r="D46" s="49" t="s">
        <v>52</v>
      </c>
    </row>
    <row r="47" spans="1:5" s="1" customFormat="1" ht="25.5">
      <c r="A47" s="88" t="s">
        <v>56</v>
      </c>
      <c r="B47" s="88"/>
      <c r="C47" s="10" t="s">
        <v>84</v>
      </c>
      <c r="D47" s="28" t="s">
        <v>59</v>
      </c>
    </row>
    <row r="48" spans="1:5" s="1" customFormat="1">
      <c r="A48" s="8"/>
      <c r="B48" s="5"/>
      <c r="C48" s="10"/>
      <c r="D48" s="7"/>
    </row>
    <row r="49" spans="1:4" s="1" customFormat="1" ht="25.5">
      <c r="A49" s="8"/>
      <c r="B49" s="9" t="s">
        <v>58</v>
      </c>
      <c r="C49" s="10" t="s">
        <v>84</v>
      </c>
      <c r="D49" s="7"/>
    </row>
    <row r="50" spans="1:4" s="1" customFormat="1">
      <c r="A50" s="8"/>
      <c r="B50" s="5"/>
      <c r="C50" s="10"/>
      <c r="D50" s="7"/>
    </row>
    <row r="51" spans="1:4" s="1" customFormat="1">
      <c r="A51" s="8"/>
      <c r="B51" s="5"/>
      <c r="C51" s="10"/>
      <c r="D51" s="7"/>
    </row>
    <row r="52" spans="1:4" s="1" customFormat="1">
      <c r="A52" s="8"/>
      <c r="B52" s="5"/>
      <c r="C52" s="10"/>
      <c r="D52" s="7"/>
    </row>
    <row r="53" spans="1:4" s="1" customFormat="1">
      <c r="A53" s="8"/>
      <c r="B53" s="5"/>
      <c r="C53" s="10"/>
      <c r="D53" s="7"/>
    </row>
    <row r="54" spans="1:4" s="1" customFormat="1">
      <c r="A54" s="8"/>
      <c r="B54" s="5"/>
      <c r="C54" s="10"/>
      <c r="D54" s="7"/>
    </row>
  </sheetData>
  <mergeCells count="19">
    <mergeCell ref="D16:D21"/>
    <mergeCell ref="A2:D2"/>
    <mergeCell ref="A4:D4"/>
    <mergeCell ref="A5:C5"/>
    <mergeCell ref="A6:C6"/>
    <mergeCell ref="A7:C7"/>
    <mergeCell ref="A8:C8"/>
    <mergeCell ref="A9:C9"/>
    <mergeCell ref="A10:C10"/>
    <mergeCell ref="A11:C11"/>
    <mergeCell ref="A12:D12"/>
    <mergeCell ref="D44:D45"/>
    <mergeCell ref="A47:B47"/>
    <mergeCell ref="A33:B33"/>
    <mergeCell ref="A34:D34"/>
    <mergeCell ref="D36:D37"/>
    <mergeCell ref="A40:D40"/>
    <mergeCell ref="A42:B42"/>
    <mergeCell ref="A43:D43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53"/>
  <sheetViews>
    <sheetView topLeftCell="A4" workbookViewId="0">
      <selection activeCell="H33" sqref="H33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10" width="9.140625" style="1"/>
  </cols>
  <sheetData>
    <row r="2" spans="1:10" ht="27.75" customHeight="1">
      <c r="A2" s="84" t="s">
        <v>182</v>
      </c>
      <c r="B2" s="84"/>
      <c r="C2" s="84"/>
      <c r="D2" s="84"/>
      <c r="E2" s="3"/>
      <c r="F2" s="3"/>
      <c r="G2" s="3"/>
      <c r="H2" s="3"/>
      <c r="I2" s="3"/>
      <c r="J2" s="3"/>
    </row>
    <row r="3" spans="1:10" ht="5.25" customHeight="1">
      <c r="A3" s="2"/>
      <c r="B3" s="2"/>
      <c r="C3" s="2"/>
      <c r="D3" s="2"/>
      <c r="E3" s="3"/>
      <c r="F3" s="3"/>
      <c r="G3" s="3"/>
      <c r="H3" s="3"/>
      <c r="I3" s="3"/>
      <c r="J3" s="3"/>
    </row>
    <row r="4" spans="1:10" ht="12.75" customHeight="1">
      <c r="A4" s="85" t="s">
        <v>20</v>
      </c>
      <c r="B4" s="85"/>
      <c r="C4" s="85"/>
      <c r="D4" s="85"/>
      <c r="E4" s="3"/>
      <c r="F4" s="3"/>
      <c r="G4" s="3"/>
      <c r="H4" s="3"/>
      <c r="I4" s="3"/>
      <c r="J4" s="3"/>
    </row>
    <row r="5" spans="1:10">
      <c r="A5" s="86" t="s">
        <v>21</v>
      </c>
      <c r="B5" s="86"/>
      <c r="C5" s="86"/>
      <c r="D5" s="11">
        <v>473.4</v>
      </c>
    </row>
    <row r="6" spans="1:10" ht="12.75" customHeight="1">
      <c r="A6" s="87" t="s">
        <v>70</v>
      </c>
      <c r="B6" s="87"/>
      <c r="C6" s="87"/>
      <c r="D6" s="20">
        <f>D7+D8+D9+D10</f>
        <v>29.759999999999998</v>
      </c>
    </row>
    <row r="7" spans="1:10" ht="12.75" customHeight="1">
      <c r="A7" s="86" t="s">
        <v>23</v>
      </c>
      <c r="B7" s="86"/>
      <c r="C7" s="86"/>
      <c r="D7" s="20">
        <v>9.74</v>
      </c>
      <c r="G7" s="83"/>
      <c r="H7" s="83"/>
      <c r="I7" s="83"/>
    </row>
    <row r="8" spans="1:10" ht="12.75" customHeight="1">
      <c r="A8" s="83" t="s">
        <v>22</v>
      </c>
      <c r="B8" s="83"/>
      <c r="C8" s="83"/>
      <c r="D8" s="20">
        <v>17.3</v>
      </c>
    </row>
    <row r="9" spans="1:10" ht="12.75" customHeight="1">
      <c r="A9" s="83" t="s">
        <v>27</v>
      </c>
      <c r="B9" s="83"/>
      <c r="C9" s="83"/>
      <c r="D9" s="20">
        <v>2.27</v>
      </c>
    </row>
    <row r="10" spans="1:10" ht="12.75" customHeight="1">
      <c r="A10" s="83" t="s">
        <v>28</v>
      </c>
      <c r="B10" s="83"/>
      <c r="C10" s="83"/>
      <c r="D10" s="20">
        <v>0.45</v>
      </c>
    </row>
    <row r="11" spans="1:10" ht="12.75" customHeight="1">
      <c r="A11" s="83" t="s">
        <v>29</v>
      </c>
      <c r="B11" s="83"/>
      <c r="C11" s="83"/>
      <c r="D11" s="20">
        <v>0</v>
      </c>
    </row>
    <row r="12" spans="1:10" ht="15" customHeight="1">
      <c r="A12" s="89" t="s">
        <v>0</v>
      </c>
      <c r="B12" s="89"/>
      <c r="C12" s="89"/>
      <c r="D12" s="89"/>
      <c r="E12" s="4"/>
      <c r="F12" s="4"/>
      <c r="G12" s="4"/>
      <c r="H12" s="4"/>
      <c r="I12" s="4"/>
      <c r="J12" s="4"/>
    </row>
    <row r="13" spans="1:10" ht="24" customHeight="1">
      <c r="A13" s="79" t="s">
        <v>1</v>
      </c>
      <c r="B13" s="14" t="s">
        <v>2</v>
      </c>
      <c r="C13" s="15" t="s">
        <v>4</v>
      </c>
      <c r="D13" s="76" t="s">
        <v>3</v>
      </c>
    </row>
    <row r="14" spans="1:10" ht="42.75" customHeight="1">
      <c r="A14" s="81">
        <v>1</v>
      </c>
      <c r="B14" s="18" t="s">
        <v>172</v>
      </c>
      <c r="C14" s="47">
        <v>10460</v>
      </c>
      <c r="D14" s="78" t="s">
        <v>5</v>
      </c>
    </row>
    <row r="15" spans="1:10">
      <c r="A15" s="81">
        <v>2</v>
      </c>
      <c r="B15" s="18" t="s">
        <v>26</v>
      </c>
      <c r="C15" s="20"/>
      <c r="D15" s="78"/>
    </row>
    <row r="16" spans="1:10" ht="16.5" customHeight="1">
      <c r="A16" s="81" t="s">
        <v>11</v>
      </c>
      <c r="B16" s="21" t="s">
        <v>24</v>
      </c>
      <c r="C16" s="36">
        <f>D5*D7*12</f>
        <v>55330.991999999998</v>
      </c>
      <c r="D16" s="90" t="s">
        <v>6</v>
      </c>
    </row>
    <row r="17" spans="1:4" ht="15.75" customHeight="1">
      <c r="A17" s="81" t="s">
        <v>12</v>
      </c>
      <c r="B17" s="21" t="s">
        <v>25</v>
      </c>
      <c r="C17" s="36">
        <f>D5*D8*12</f>
        <v>98277.84</v>
      </c>
      <c r="D17" s="90"/>
    </row>
    <row r="18" spans="1:4" ht="25.5">
      <c r="A18" s="81" t="s">
        <v>13</v>
      </c>
      <c r="B18" s="21" t="s">
        <v>7</v>
      </c>
      <c r="C18" s="36">
        <f>D5*D9*12</f>
        <v>12895.415999999999</v>
      </c>
      <c r="D18" s="90"/>
    </row>
    <row r="19" spans="1:4">
      <c r="A19" s="81" t="s">
        <v>14</v>
      </c>
      <c r="B19" s="21" t="s">
        <v>8</v>
      </c>
      <c r="C19" s="36">
        <f>D5*D10*12</f>
        <v>2556.36</v>
      </c>
      <c r="D19" s="90"/>
    </row>
    <row r="20" spans="1:4">
      <c r="A20" s="81" t="s">
        <v>15</v>
      </c>
      <c r="B20" s="21" t="s">
        <v>9</v>
      </c>
      <c r="C20" s="36">
        <f>D5*D11*12</f>
        <v>0</v>
      </c>
      <c r="D20" s="90"/>
    </row>
    <row r="21" spans="1:4">
      <c r="A21" s="81" t="s">
        <v>16</v>
      </c>
      <c r="B21" s="21" t="s">
        <v>10</v>
      </c>
      <c r="C21" s="45">
        <v>0</v>
      </c>
      <c r="D21" s="90"/>
    </row>
    <row r="22" spans="1:4">
      <c r="A22" s="81"/>
      <c r="B22" s="23" t="s">
        <v>17</v>
      </c>
      <c r="C22" s="46">
        <f>SUM(C16:C21)</f>
        <v>169060.60799999998</v>
      </c>
      <c r="D22" s="78"/>
    </row>
    <row r="23" spans="1:4" ht="15" customHeight="1">
      <c r="A23" s="81" t="s">
        <v>32</v>
      </c>
      <c r="B23" s="82" t="s">
        <v>173</v>
      </c>
      <c r="C23" s="20"/>
      <c r="D23" s="78"/>
    </row>
    <row r="24" spans="1:4">
      <c r="A24" s="81" t="s">
        <v>33</v>
      </c>
      <c r="B24" s="77" t="s">
        <v>24</v>
      </c>
      <c r="C24" s="36">
        <f>D5*D7*12</f>
        <v>55330.991999999998</v>
      </c>
      <c r="D24" s="78"/>
    </row>
    <row r="25" spans="1:4" ht="25.5">
      <c r="A25" s="81" t="s">
        <v>34</v>
      </c>
      <c r="B25" s="77" t="s">
        <v>25</v>
      </c>
      <c r="C25" s="36">
        <f>C17</f>
        <v>98277.84</v>
      </c>
      <c r="D25" s="78"/>
    </row>
    <row r="26" spans="1:4" ht="25.5">
      <c r="A26" s="81" t="s">
        <v>35</v>
      </c>
      <c r="B26" s="77" t="s">
        <v>7</v>
      </c>
      <c r="C26" s="20"/>
      <c r="D26" s="78"/>
    </row>
    <row r="27" spans="1:4" ht="14.25" customHeight="1">
      <c r="A27" s="25" t="s">
        <v>36</v>
      </c>
      <c r="B27" s="77" t="s">
        <v>184</v>
      </c>
      <c r="C27" s="36">
        <v>23432</v>
      </c>
      <c r="D27" s="78"/>
    </row>
    <row r="28" spans="1:4" ht="13.5" customHeight="1">
      <c r="A28" s="25" t="s">
        <v>37</v>
      </c>
      <c r="B28" s="77"/>
      <c r="C28" s="36">
        <v>0</v>
      </c>
      <c r="D28" s="78"/>
    </row>
    <row r="29" spans="1:4" ht="14.25" customHeight="1">
      <c r="A29" s="25" t="s">
        <v>38</v>
      </c>
      <c r="B29" s="77"/>
      <c r="C29" s="36">
        <v>0</v>
      </c>
      <c r="D29" s="78"/>
    </row>
    <row r="30" spans="1:4" ht="14.25" customHeight="1">
      <c r="A30" s="25" t="s">
        <v>39</v>
      </c>
      <c r="B30" s="77"/>
      <c r="C30" s="36">
        <v>0</v>
      </c>
      <c r="D30" s="78"/>
    </row>
    <row r="31" spans="1:4" ht="14.25" customHeight="1">
      <c r="A31" s="25" t="s">
        <v>63</v>
      </c>
      <c r="B31" s="77"/>
      <c r="C31" s="36"/>
      <c r="D31" s="78"/>
    </row>
    <row r="32" spans="1:4">
      <c r="A32" s="81" t="s">
        <v>42</v>
      </c>
      <c r="B32" s="77" t="s">
        <v>8</v>
      </c>
      <c r="C32" s="36">
        <f>C19</f>
        <v>2556.36</v>
      </c>
      <c r="D32" s="11"/>
    </row>
    <row r="33" spans="1:10">
      <c r="A33" s="81" t="s">
        <v>40</v>
      </c>
      <c r="B33" s="77" t="s">
        <v>9</v>
      </c>
      <c r="C33" s="36">
        <f>D5*D11*12</f>
        <v>0</v>
      </c>
      <c r="D33" s="11"/>
    </row>
    <row r="34" spans="1:10">
      <c r="A34" s="81" t="s">
        <v>41</v>
      </c>
      <c r="B34" s="77" t="s">
        <v>10</v>
      </c>
      <c r="C34" s="45">
        <v>0</v>
      </c>
      <c r="D34" s="11"/>
    </row>
    <row r="35" spans="1:10" s="12" customFormat="1" ht="15" customHeight="1">
      <c r="A35" s="91" t="s">
        <v>17</v>
      </c>
      <c r="B35" s="91"/>
      <c r="C35" s="46">
        <f>SUM(C24:C34)</f>
        <v>179597.19199999998</v>
      </c>
      <c r="D35" s="14"/>
      <c r="E35" s="4"/>
      <c r="F35" s="4"/>
      <c r="G35" s="4"/>
      <c r="H35" s="4"/>
      <c r="I35" s="4"/>
      <c r="J35" s="4"/>
    </row>
    <row r="36" spans="1:10" ht="13.5" customHeight="1">
      <c r="A36" s="92" t="s">
        <v>43</v>
      </c>
      <c r="B36" s="92"/>
      <c r="C36" s="92"/>
      <c r="D36" s="92"/>
    </row>
    <row r="37" spans="1:10" ht="32.25" customHeight="1">
      <c r="A37" s="81" t="s">
        <v>47</v>
      </c>
      <c r="B37" s="21" t="s">
        <v>44</v>
      </c>
      <c r="C37" s="46">
        <v>197087</v>
      </c>
      <c r="D37" s="80" t="s">
        <v>52</v>
      </c>
    </row>
    <row r="38" spans="1:10" ht="13.5" customHeight="1">
      <c r="A38" s="81" t="s">
        <v>18</v>
      </c>
      <c r="B38" s="21" t="s">
        <v>54</v>
      </c>
      <c r="C38" s="36">
        <v>128121</v>
      </c>
      <c r="D38" s="93" t="s">
        <v>45</v>
      </c>
    </row>
    <row r="39" spans="1:10" ht="14.25" customHeight="1">
      <c r="A39" s="81" t="s">
        <v>19</v>
      </c>
      <c r="B39" s="21" t="s">
        <v>55</v>
      </c>
      <c r="C39" s="36">
        <v>88848</v>
      </c>
      <c r="D39" s="93"/>
    </row>
    <row r="40" spans="1:10" ht="34.5" customHeight="1">
      <c r="A40" s="81" t="s">
        <v>48</v>
      </c>
      <c r="B40" s="21" t="s">
        <v>46</v>
      </c>
      <c r="C40" s="46">
        <f>C38-C39+C37</f>
        <v>236360</v>
      </c>
      <c r="D40" s="80" t="s">
        <v>52</v>
      </c>
    </row>
    <row r="41" spans="1:10">
      <c r="A41" s="81"/>
      <c r="B41" s="21" t="s">
        <v>49</v>
      </c>
      <c r="C41" s="44"/>
      <c r="D41" s="78"/>
    </row>
    <row r="42" spans="1:10">
      <c r="A42" s="94" t="s">
        <v>50</v>
      </c>
      <c r="B42" s="94"/>
      <c r="C42" s="94"/>
      <c r="D42" s="94"/>
    </row>
    <row r="43" spans="1:10" ht="16.5">
      <c r="A43" s="81"/>
      <c r="B43" s="21" t="s">
        <v>51</v>
      </c>
      <c r="C43" s="20">
        <v>0</v>
      </c>
      <c r="D43" s="78" t="s">
        <v>53</v>
      </c>
    </row>
    <row r="44" spans="1:10" ht="26.25" customHeight="1">
      <c r="A44" s="95" t="s">
        <v>62</v>
      </c>
      <c r="B44" s="96"/>
      <c r="C44" s="46">
        <f>(C14+C18)-(C27+C28+C29+C30+C31)</f>
        <v>-76.584000000002561</v>
      </c>
      <c r="D44" s="30"/>
    </row>
    <row r="45" spans="1:10">
      <c r="D45" s="7"/>
    </row>
    <row r="46" spans="1:10" ht="25.5">
      <c r="A46" s="88" t="s">
        <v>56</v>
      </c>
      <c r="B46" s="88"/>
      <c r="C46" s="10" t="s">
        <v>84</v>
      </c>
      <c r="D46" s="28" t="s">
        <v>59</v>
      </c>
    </row>
    <row r="47" spans="1:10">
      <c r="D47" s="7"/>
    </row>
    <row r="48" spans="1:10" ht="25.5">
      <c r="B48" s="9" t="s">
        <v>58</v>
      </c>
      <c r="C48" s="10" t="s">
        <v>84</v>
      </c>
      <c r="D48" s="7"/>
    </row>
    <row r="49" spans="4:4">
      <c r="D49" s="7"/>
    </row>
    <row r="50" spans="4:4">
      <c r="D50" s="7"/>
    </row>
    <row r="51" spans="4:4">
      <c r="D51" s="7"/>
    </row>
    <row r="52" spans="4:4">
      <c r="D52" s="7"/>
    </row>
    <row r="53" spans="4:4">
      <c r="D53" s="7"/>
    </row>
  </sheetData>
  <mergeCells count="18">
    <mergeCell ref="A46:B46"/>
    <mergeCell ref="A8:C8"/>
    <mergeCell ref="A9:C9"/>
    <mergeCell ref="A10:C10"/>
    <mergeCell ref="A11:C11"/>
    <mergeCell ref="A12:D12"/>
    <mergeCell ref="D16:D21"/>
    <mergeCell ref="A35:B35"/>
    <mergeCell ref="A36:D36"/>
    <mergeCell ref="D38:D39"/>
    <mergeCell ref="A42:D42"/>
    <mergeCell ref="A44:B44"/>
    <mergeCell ref="G7:I7"/>
    <mergeCell ref="A2:D2"/>
    <mergeCell ref="A4:D4"/>
    <mergeCell ref="A5:C5"/>
    <mergeCell ref="A6:C6"/>
    <mergeCell ref="A7:C7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2:E53"/>
  <sheetViews>
    <sheetView workbookViewId="0">
      <selection activeCell="E18" sqref="E18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5" width="9.140625" style="1"/>
  </cols>
  <sheetData>
    <row r="2" spans="1:5" ht="27.75" customHeight="1">
      <c r="A2" s="84" t="s">
        <v>125</v>
      </c>
      <c r="B2" s="84"/>
      <c r="C2" s="84"/>
      <c r="D2" s="84"/>
      <c r="E2" s="3"/>
    </row>
    <row r="3" spans="1:5" ht="5.25" customHeight="1">
      <c r="A3" s="2"/>
      <c r="B3" s="2"/>
      <c r="C3" s="2"/>
      <c r="D3" s="2"/>
      <c r="E3" s="3"/>
    </row>
    <row r="4" spans="1:5" ht="12.75" customHeight="1">
      <c r="A4" s="85" t="s">
        <v>20</v>
      </c>
      <c r="B4" s="85"/>
      <c r="C4" s="85"/>
      <c r="D4" s="85"/>
      <c r="E4" s="3"/>
    </row>
    <row r="5" spans="1:5">
      <c r="A5" s="86" t="s">
        <v>21</v>
      </c>
      <c r="B5" s="86"/>
      <c r="C5" s="86"/>
      <c r="D5" s="11">
        <v>920.4</v>
      </c>
    </row>
    <row r="6" spans="1:5" ht="12.75" customHeight="1">
      <c r="A6" s="87" t="s">
        <v>70</v>
      </c>
      <c r="B6" s="87"/>
      <c r="C6" s="87"/>
      <c r="D6" s="20">
        <f>D7+D8+D9+D10</f>
        <v>17.310000000000002</v>
      </c>
    </row>
    <row r="7" spans="1:5" ht="12.75" customHeight="1">
      <c r="A7" s="86" t="s">
        <v>23</v>
      </c>
      <c r="B7" s="86"/>
      <c r="C7" s="86"/>
      <c r="D7" s="20">
        <v>9.74</v>
      </c>
    </row>
    <row r="8" spans="1:5" ht="12.75" customHeight="1">
      <c r="A8" s="83" t="s">
        <v>22</v>
      </c>
      <c r="B8" s="83"/>
      <c r="C8" s="83"/>
      <c r="D8" s="20">
        <v>4.32</v>
      </c>
    </row>
    <row r="9" spans="1:5" ht="12.75" customHeight="1">
      <c r="A9" s="83" t="s">
        <v>27</v>
      </c>
      <c r="B9" s="83"/>
      <c r="C9" s="83"/>
      <c r="D9" s="20">
        <v>3</v>
      </c>
    </row>
    <row r="10" spans="1:5" ht="12.75" customHeight="1">
      <c r="A10" s="83" t="s">
        <v>28</v>
      </c>
      <c r="B10" s="83"/>
      <c r="C10" s="83"/>
      <c r="D10" s="20">
        <v>0.25</v>
      </c>
    </row>
    <row r="11" spans="1:5" ht="12.75" customHeight="1">
      <c r="A11" s="83" t="s">
        <v>29</v>
      </c>
      <c r="B11" s="83"/>
      <c r="C11" s="83"/>
      <c r="D11" s="20">
        <v>0</v>
      </c>
    </row>
    <row r="12" spans="1:5" ht="15" customHeight="1">
      <c r="A12" s="89" t="s">
        <v>0</v>
      </c>
      <c r="B12" s="89"/>
      <c r="C12" s="89"/>
      <c r="D12" s="89"/>
      <c r="E12" s="4"/>
    </row>
    <row r="13" spans="1:5" ht="24" customHeight="1">
      <c r="A13" s="48" t="s">
        <v>1</v>
      </c>
      <c r="B13" s="14" t="s">
        <v>2</v>
      </c>
      <c r="C13" s="15" t="s">
        <v>4</v>
      </c>
      <c r="D13" s="52" t="s">
        <v>3</v>
      </c>
    </row>
    <row r="14" spans="1:5" ht="42.75" customHeight="1">
      <c r="A14" s="50">
        <v>1</v>
      </c>
      <c r="B14" s="18" t="s">
        <v>172</v>
      </c>
      <c r="C14" s="47">
        <v>-28383</v>
      </c>
      <c r="D14" s="51" t="s">
        <v>5</v>
      </c>
    </row>
    <row r="15" spans="1:5">
      <c r="A15" s="50">
        <v>2</v>
      </c>
      <c r="B15" s="18" t="s">
        <v>26</v>
      </c>
      <c r="C15" s="20"/>
      <c r="D15" s="51"/>
    </row>
    <row r="16" spans="1:5" ht="16.5" customHeight="1">
      <c r="A16" s="50" t="s">
        <v>11</v>
      </c>
      <c r="B16" s="21" t="s">
        <v>24</v>
      </c>
      <c r="C16" s="36">
        <f>D5*D7*12</f>
        <v>107576.352</v>
      </c>
      <c r="D16" s="90" t="s">
        <v>6</v>
      </c>
    </row>
    <row r="17" spans="1:5" ht="15.75" customHeight="1">
      <c r="A17" s="50" t="s">
        <v>12</v>
      </c>
      <c r="B17" s="21" t="s">
        <v>25</v>
      </c>
      <c r="C17" s="36">
        <f>D5*D8*12</f>
        <v>47713.536</v>
      </c>
      <c r="D17" s="90"/>
    </row>
    <row r="18" spans="1:5" ht="25.5">
      <c r="A18" s="50" t="s">
        <v>13</v>
      </c>
      <c r="B18" s="21" t="s">
        <v>7</v>
      </c>
      <c r="C18" s="36">
        <f>D5*D9*12</f>
        <v>33134.399999999994</v>
      </c>
      <c r="D18" s="90"/>
    </row>
    <row r="19" spans="1:5">
      <c r="A19" s="50" t="s">
        <v>14</v>
      </c>
      <c r="B19" s="21" t="s">
        <v>8</v>
      </c>
      <c r="C19" s="36">
        <f>D5*D10*12</f>
        <v>2761.2</v>
      </c>
      <c r="D19" s="90"/>
    </row>
    <row r="20" spans="1:5">
      <c r="A20" s="50" t="s">
        <v>15</v>
      </c>
      <c r="B20" s="21" t="s">
        <v>9</v>
      </c>
      <c r="C20" s="36">
        <f>D5*D11*12</f>
        <v>0</v>
      </c>
      <c r="D20" s="90"/>
    </row>
    <row r="21" spans="1:5">
      <c r="A21" s="50" t="s">
        <v>16</v>
      </c>
      <c r="B21" s="21" t="s">
        <v>10</v>
      </c>
      <c r="C21" s="45">
        <v>0</v>
      </c>
      <c r="D21" s="90"/>
    </row>
    <row r="22" spans="1:5">
      <c r="A22" s="50"/>
      <c r="B22" s="23" t="s">
        <v>17</v>
      </c>
      <c r="C22" s="46">
        <f>SUM(C16:C21)</f>
        <v>191185.48800000001</v>
      </c>
      <c r="D22" s="51"/>
    </row>
    <row r="23" spans="1:5" ht="15" customHeight="1">
      <c r="A23" s="50" t="s">
        <v>32</v>
      </c>
      <c r="B23" s="18" t="s">
        <v>31</v>
      </c>
      <c r="C23" s="20"/>
      <c r="D23" s="51"/>
    </row>
    <row r="24" spans="1:5">
      <c r="A24" s="50" t="s">
        <v>33</v>
      </c>
      <c r="B24" s="53" t="s">
        <v>24</v>
      </c>
      <c r="C24" s="36">
        <f>D5*D7*12</f>
        <v>107576.352</v>
      </c>
      <c r="D24" s="51"/>
    </row>
    <row r="25" spans="1:5" ht="25.5">
      <c r="A25" s="50" t="s">
        <v>34</v>
      </c>
      <c r="B25" s="53" t="s">
        <v>25</v>
      </c>
      <c r="C25" s="36">
        <f>C17</f>
        <v>47713.536</v>
      </c>
      <c r="D25" s="51"/>
    </row>
    <row r="26" spans="1:5" ht="25.5">
      <c r="A26" s="50" t="s">
        <v>35</v>
      </c>
      <c r="B26" s="53" t="s">
        <v>7</v>
      </c>
      <c r="C26" s="20"/>
      <c r="D26" s="51"/>
    </row>
    <row r="27" spans="1:5" ht="14.25" customHeight="1">
      <c r="A27" s="25" t="s">
        <v>36</v>
      </c>
      <c r="B27" s="53" t="s">
        <v>89</v>
      </c>
      <c r="C27" s="36">
        <v>5037</v>
      </c>
      <c r="D27" s="51"/>
    </row>
    <row r="28" spans="1:5" ht="13.5" customHeight="1">
      <c r="A28" s="25" t="s">
        <v>37</v>
      </c>
      <c r="B28" s="53" t="s">
        <v>126</v>
      </c>
      <c r="C28" s="36">
        <v>19542</v>
      </c>
      <c r="D28" s="51"/>
    </row>
    <row r="29" spans="1:5" ht="13.5" customHeight="1">
      <c r="A29" s="25" t="s">
        <v>38</v>
      </c>
      <c r="B29" s="53" t="s">
        <v>115</v>
      </c>
      <c r="C29" s="36">
        <v>0</v>
      </c>
      <c r="D29" s="51"/>
    </row>
    <row r="30" spans="1:5">
      <c r="A30" s="50" t="s">
        <v>40</v>
      </c>
      <c r="B30" s="53" t="s">
        <v>9</v>
      </c>
      <c r="C30" s="36">
        <f>D5*D11*12</f>
        <v>0</v>
      </c>
      <c r="D30" s="11"/>
    </row>
    <row r="31" spans="1:5">
      <c r="A31" s="50" t="s">
        <v>41</v>
      </c>
      <c r="B31" s="53" t="s">
        <v>10</v>
      </c>
      <c r="C31" s="45">
        <v>0</v>
      </c>
      <c r="D31" s="11"/>
    </row>
    <row r="32" spans="1:5" s="12" customFormat="1" ht="15" customHeight="1">
      <c r="A32" s="91" t="s">
        <v>17</v>
      </c>
      <c r="B32" s="91"/>
      <c r="C32" s="46">
        <f>SUM(C24:C31)</f>
        <v>179868.88800000001</v>
      </c>
      <c r="D32" s="14"/>
      <c r="E32" s="4"/>
    </row>
    <row r="33" spans="1:4" ht="13.5" customHeight="1">
      <c r="A33" s="92" t="s">
        <v>43</v>
      </c>
      <c r="B33" s="92"/>
      <c r="C33" s="92"/>
      <c r="D33" s="92"/>
    </row>
    <row r="34" spans="1:4" ht="29.25" customHeight="1">
      <c r="A34" s="50" t="s">
        <v>47</v>
      </c>
      <c r="B34" s="21" t="s">
        <v>44</v>
      </c>
      <c r="C34" s="46">
        <v>47616</v>
      </c>
      <c r="D34" s="49" t="s">
        <v>52</v>
      </c>
    </row>
    <row r="35" spans="1:4" ht="13.5" customHeight="1">
      <c r="A35" s="50" t="s">
        <v>18</v>
      </c>
      <c r="B35" s="21" t="s">
        <v>54</v>
      </c>
      <c r="C35" s="36">
        <v>191560</v>
      </c>
      <c r="D35" s="93" t="s">
        <v>45</v>
      </c>
    </row>
    <row r="36" spans="1:4" ht="14.25" customHeight="1">
      <c r="A36" s="50" t="s">
        <v>19</v>
      </c>
      <c r="B36" s="21" t="s">
        <v>55</v>
      </c>
      <c r="C36" s="36">
        <v>197428</v>
      </c>
      <c r="D36" s="93"/>
    </row>
    <row r="37" spans="1:4" ht="24.75" customHeight="1">
      <c r="A37" s="50" t="s">
        <v>48</v>
      </c>
      <c r="B37" s="62" t="s">
        <v>46</v>
      </c>
      <c r="C37" s="46">
        <f>C35-C36+C34</f>
        <v>41748</v>
      </c>
      <c r="D37" s="63" t="s">
        <v>52</v>
      </c>
    </row>
    <row r="38" spans="1:4">
      <c r="A38" s="50"/>
      <c r="B38" s="21" t="s">
        <v>49</v>
      </c>
      <c r="C38" s="44"/>
      <c r="D38" s="51"/>
    </row>
    <row r="39" spans="1:4">
      <c r="A39" s="94" t="s">
        <v>50</v>
      </c>
      <c r="B39" s="94"/>
      <c r="C39" s="94"/>
      <c r="D39" s="94"/>
    </row>
    <row r="40" spans="1:4" ht="16.5">
      <c r="A40" s="50" t="s">
        <v>109</v>
      </c>
      <c r="B40" s="21" t="s">
        <v>51</v>
      </c>
      <c r="C40" s="20">
        <v>0</v>
      </c>
      <c r="D40" s="51" t="s">
        <v>53</v>
      </c>
    </row>
    <row r="41" spans="1:4" ht="26.25" customHeight="1">
      <c r="A41" s="95" t="s">
        <v>62</v>
      </c>
      <c r="B41" s="96"/>
      <c r="C41" s="46">
        <f>(C14+C18)-(C27+C28+C29)</f>
        <v>-19827.600000000006</v>
      </c>
      <c r="D41" s="30"/>
    </row>
    <row r="42" spans="1:4" ht="15" customHeight="1">
      <c r="A42" s="92" t="s">
        <v>108</v>
      </c>
      <c r="B42" s="92"/>
      <c r="C42" s="92"/>
      <c r="D42" s="92"/>
    </row>
    <row r="43" spans="1:4" ht="13.5" customHeight="1">
      <c r="A43" s="50" t="s">
        <v>110</v>
      </c>
      <c r="B43" s="21" t="s">
        <v>54</v>
      </c>
      <c r="C43" s="36">
        <v>0</v>
      </c>
      <c r="D43" s="93" t="s">
        <v>45</v>
      </c>
    </row>
    <row r="44" spans="1:4" ht="14.25" customHeight="1">
      <c r="A44" s="50" t="s">
        <v>111</v>
      </c>
      <c r="B44" s="21" t="s">
        <v>55</v>
      </c>
      <c r="C44" s="36">
        <v>0</v>
      </c>
      <c r="D44" s="93"/>
    </row>
    <row r="45" spans="1:4" ht="22.5" customHeight="1">
      <c r="A45" s="50" t="s">
        <v>112</v>
      </c>
      <c r="B45" s="62" t="s">
        <v>113</v>
      </c>
      <c r="C45" s="46">
        <f>C43-C44</f>
        <v>0</v>
      </c>
      <c r="D45" s="49" t="s">
        <v>52</v>
      </c>
    </row>
    <row r="46" spans="1:4" ht="25.5">
      <c r="A46" s="88" t="s">
        <v>56</v>
      </c>
      <c r="B46" s="88"/>
      <c r="C46" s="10" t="s">
        <v>84</v>
      </c>
      <c r="D46" s="28" t="s">
        <v>59</v>
      </c>
    </row>
    <row r="47" spans="1:4">
      <c r="D47" s="7"/>
    </row>
    <row r="48" spans="1:4" ht="25.5">
      <c r="B48" s="9" t="s">
        <v>58</v>
      </c>
      <c r="C48" s="10" t="s">
        <v>84</v>
      </c>
      <c r="D48" s="7"/>
    </row>
    <row r="49" spans="1:4" s="1" customFormat="1">
      <c r="A49" s="8"/>
      <c r="B49" s="5"/>
      <c r="C49" s="10"/>
      <c r="D49" s="7"/>
    </row>
    <row r="50" spans="1:4" s="1" customFormat="1">
      <c r="A50" s="8"/>
      <c r="B50" s="5"/>
      <c r="C50" s="10"/>
      <c r="D50" s="7"/>
    </row>
    <row r="51" spans="1:4" s="1" customFormat="1">
      <c r="A51" s="8"/>
      <c r="B51" s="5"/>
      <c r="C51" s="10"/>
      <c r="D51" s="7"/>
    </row>
    <row r="52" spans="1:4" s="1" customFormat="1">
      <c r="A52" s="8"/>
      <c r="B52" s="5"/>
      <c r="C52" s="10"/>
      <c r="D52" s="7"/>
    </row>
    <row r="53" spans="1:4" s="1" customFormat="1">
      <c r="A53" s="8"/>
      <c r="B53" s="5"/>
      <c r="C53" s="10"/>
      <c r="D53" s="7"/>
    </row>
  </sheetData>
  <mergeCells count="19">
    <mergeCell ref="D16:D21"/>
    <mergeCell ref="A2:D2"/>
    <mergeCell ref="A4:D4"/>
    <mergeCell ref="A5:C5"/>
    <mergeCell ref="A6:C6"/>
    <mergeCell ref="A7:C7"/>
    <mergeCell ref="A8:C8"/>
    <mergeCell ref="A9:C9"/>
    <mergeCell ref="A10:C10"/>
    <mergeCell ref="A11:C11"/>
    <mergeCell ref="A12:D12"/>
    <mergeCell ref="D43:D44"/>
    <mergeCell ref="A46:B46"/>
    <mergeCell ref="A32:B32"/>
    <mergeCell ref="A33:D33"/>
    <mergeCell ref="D35:D36"/>
    <mergeCell ref="A39:D39"/>
    <mergeCell ref="A41:B41"/>
    <mergeCell ref="A42:D42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2:D53"/>
  <sheetViews>
    <sheetView workbookViewId="0">
      <selection activeCell="B14" sqref="B14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</cols>
  <sheetData>
    <row r="2" spans="1:4" ht="27.75" customHeight="1">
      <c r="A2" s="84" t="s">
        <v>124</v>
      </c>
      <c r="B2" s="84"/>
      <c r="C2" s="84"/>
      <c r="D2" s="84"/>
    </row>
    <row r="3" spans="1:4" ht="5.25" customHeight="1">
      <c r="A3" s="2"/>
      <c r="B3" s="2"/>
      <c r="C3" s="2"/>
      <c r="D3" s="2"/>
    </row>
    <row r="4" spans="1:4" ht="12.75" customHeight="1">
      <c r="A4" s="85" t="s">
        <v>20</v>
      </c>
      <c r="B4" s="85"/>
      <c r="C4" s="85"/>
      <c r="D4" s="85"/>
    </row>
    <row r="5" spans="1:4">
      <c r="A5" s="86" t="s">
        <v>21</v>
      </c>
      <c r="B5" s="86"/>
      <c r="C5" s="86"/>
      <c r="D5" s="11">
        <v>264.7</v>
      </c>
    </row>
    <row r="6" spans="1:4" ht="12.75" customHeight="1">
      <c r="A6" s="87" t="s">
        <v>70</v>
      </c>
      <c r="B6" s="87"/>
      <c r="C6" s="87"/>
      <c r="D6" s="20">
        <f>D7+D8+D9+D10</f>
        <v>19.060000000000002</v>
      </c>
    </row>
    <row r="7" spans="1:4" ht="12.75" customHeight="1">
      <c r="A7" s="86" t="s">
        <v>23</v>
      </c>
      <c r="B7" s="86"/>
      <c r="C7" s="86"/>
      <c r="D7" s="20">
        <v>9.74</v>
      </c>
    </row>
    <row r="8" spans="1:4" ht="12.75" customHeight="1">
      <c r="A8" s="83" t="s">
        <v>22</v>
      </c>
      <c r="B8" s="83"/>
      <c r="C8" s="83"/>
      <c r="D8" s="20">
        <v>4.32</v>
      </c>
    </row>
    <row r="9" spans="1:4" ht="12.75" customHeight="1">
      <c r="A9" s="83" t="s">
        <v>27</v>
      </c>
      <c r="B9" s="83"/>
      <c r="C9" s="83"/>
      <c r="D9" s="20">
        <v>5</v>
      </c>
    </row>
    <row r="10" spans="1:4" ht="12.75" customHeight="1">
      <c r="A10" s="83" t="s">
        <v>28</v>
      </c>
      <c r="B10" s="83"/>
      <c r="C10" s="83"/>
      <c r="D10" s="20">
        <v>0</v>
      </c>
    </row>
    <row r="11" spans="1:4" ht="12.75" customHeight="1">
      <c r="A11" s="83" t="s">
        <v>29</v>
      </c>
      <c r="B11" s="83"/>
      <c r="C11" s="83"/>
      <c r="D11" s="20">
        <v>0</v>
      </c>
    </row>
    <row r="12" spans="1:4" ht="15" customHeight="1">
      <c r="A12" s="89" t="s">
        <v>0</v>
      </c>
      <c r="B12" s="89"/>
      <c r="C12" s="89"/>
      <c r="D12" s="89"/>
    </row>
    <row r="13" spans="1:4" ht="24" customHeight="1">
      <c r="A13" s="48" t="s">
        <v>1</v>
      </c>
      <c r="B13" s="14" t="s">
        <v>2</v>
      </c>
      <c r="C13" s="15" t="s">
        <v>4</v>
      </c>
      <c r="D13" s="52" t="s">
        <v>3</v>
      </c>
    </row>
    <row r="14" spans="1:4" ht="42.75" customHeight="1">
      <c r="A14" s="50">
        <v>1</v>
      </c>
      <c r="B14" s="18" t="s">
        <v>172</v>
      </c>
      <c r="C14" s="47">
        <v>-11483</v>
      </c>
      <c r="D14" s="51" t="s">
        <v>5</v>
      </c>
    </row>
    <row r="15" spans="1:4">
      <c r="A15" s="50">
        <v>2</v>
      </c>
      <c r="B15" s="18" t="s">
        <v>26</v>
      </c>
      <c r="C15" s="20"/>
      <c r="D15" s="51"/>
    </row>
    <row r="16" spans="1:4" ht="16.5" customHeight="1">
      <c r="A16" s="50" t="s">
        <v>11</v>
      </c>
      <c r="B16" s="21" t="s">
        <v>24</v>
      </c>
      <c r="C16" s="36">
        <f>D5*D7*12</f>
        <v>30938.135999999999</v>
      </c>
      <c r="D16" s="90" t="s">
        <v>6</v>
      </c>
    </row>
    <row r="17" spans="1:4" ht="15.75" customHeight="1">
      <c r="A17" s="50" t="s">
        <v>12</v>
      </c>
      <c r="B17" s="21" t="s">
        <v>25</v>
      </c>
      <c r="C17" s="36">
        <f>D5*D8*12</f>
        <v>13722.048000000003</v>
      </c>
      <c r="D17" s="90"/>
    </row>
    <row r="18" spans="1:4" ht="25.5">
      <c r="A18" s="50" t="s">
        <v>13</v>
      </c>
      <c r="B18" s="21" t="s">
        <v>7</v>
      </c>
      <c r="C18" s="36">
        <f>D5*D9*12</f>
        <v>15882</v>
      </c>
      <c r="D18" s="90"/>
    </row>
    <row r="19" spans="1:4">
      <c r="A19" s="50" t="s">
        <v>14</v>
      </c>
      <c r="B19" s="21" t="s">
        <v>8</v>
      </c>
      <c r="C19" s="36">
        <f>D5*D10*12</f>
        <v>0</v>
      </c>
      <c r="D19" s="90"/>
    </row>
    <row r="20" spans="1:4">
      <c r="A20" s="50" t="s">
        <v>15</v>
      </c>
      <c r="B20" s="21" t="s">
        <v>9</v>
      </c>
      <c r="C20" s="36">
        <f>D5*D11*12</f>
        <v>0</v>
      </c>
      <c r="D20" s="90"/>
    </row>
    <row r="21" spans="1:4">
      <c r="A21" s="50" t="s">
        <v>16</v>
      </c>
      <c r="B21" s="21" t="s">
        <v>10</v>
      </c>
      <c r="C21" s="45">
        <v>0</v>
      </c>
      <c r="D21" s="90"/>
    </row>
    <row r="22" spans="1:4">
      <c r="A22" s="50"/>
      <c r="B22" s="23" t="s">
        <v>17</v>
      </c>
      <c r="C22" s="46">
        <f>SUM(C16:C21)</f>
        <v>60542.184000000001</v>
      </c>
      <c r="D22" s="51"/>
    </row>
    <row r="23" spans="1:4" ht="15" customHeight="1">
      <c r="A23" s="50" t="s">
        <v>32</v>
      </c>
      <c r="B23" s="18" t="s">
        <v>31</v>
      </c>
      <c r="C23" s="20"/>
      <c r="D23" s="51"/>
    </row>
    <row r="24" spans="1:4">
      <c r="A24" s="50" t="s">
        <v>33</v>
      </c>
      <c r="B24" s="53" t="s">
        <v>24</v>
      </c>
      <c r="C24" s="36">
        <f>D5*D7*12</f>
        <v>30938.135999999999</v>
      </c>
      <c r="D24" s="51"/>
    </row>
    <row r="25" spans="1:4" ht="25.5">
      <c r="A25" s="50" t="s">
        <v>34</v>
      </c>
      <c r="B25" s="53" t="s">
        <v>25</v>
      </c>
      <c r="C25" s="36">
        <f>C17</f>
        <v>13722.048000000003</v>
      </c>
      <c r="D25" s="51"/>
    </row>
    <row r="26" spans="1:4" ht="25.5">
      <c r="A26" s="50" t="s">
        <v>35</v>
      </c>
      <c r="B26" s="53" t="s">
        <v>7</v>
      </c>
      <c r="C26" s="20"/>
      <c r="D26" s="51"/>
    </row>
    <row r="27" spans="1:4" ht="14.25" customHeight="1">
      <c r="A27" s="25" t="s">
        <v>36</v>
      </c>
      <c r="B27" s="53" t="s">
        <v>96</v>
      </c>
      <c r="C27" s="36">
        <v>21420</v>
      </c>
      <c r="D27" s="51"/>
    </row>
    <row r="28" spans="1:4" ht="13.5" customHeight="1">
      <c r="A28" s="25" t="s">
        <v>37</v>
      </c>
      <c r="B28" s="53"/>
      <c r="C28" s="36">
        <v>0</v>
      </c>
      <c r="D28" s="51"/>
    </row>
    <row r="29" spans="1:4" ht="13.5" customHeight="1">
      <c r="A29" s="25" t="s">
        <v>38</v>
      </c>
      <c r="B29" s="53"/>
      <c r="C29" s="36">
        <v>0</v>
      </c>
      <c r="D29" s="51"/>
    </row>
    <row r="30" spans="1:4">
      <c r="A30" s="50" t="s">
        <v>40</v>
      </c>
      <c r="B30" s="53" t="s">
        <v>9</v>
      </c>
      <c r="C30" s="36">
        <f>D5*D11*12</f>
        <v>0</v>
      </c>
      <c r="D30" s="11"/>
    </row>
    <row r="31" spans="1:4">
      <c r="A31" s="50" t="s">
        <v>41</v>
      </c>
      <c r="B31" s="53" t="s">
        <v>10</v>
      </c>
      <c r="C31" s="45">
        <v>0</v>
      </c>
      <c r="D31" s="11"/>
    </row>
    <row r="32" spans="1:4" s="12" customFormat="1" ht="15" customHeight="1">
      <c r="A32" s="91" t="s">
        <v>17</v>
      </c>
      <c r="B32" s="91"/>
      <c r="C32" s="46">
        <f>SUM(C24:C31)</f>
        <v>66080.184000000008</v>
      </c>
      <c r="D32" s="14"/>
    </row>
    <row r="33" spans="1:4" ht="13.5" customHeight="1">
      <c r="A33" s="92" t="s">
        <v>43</v>
      </c>
      <c r="B33" s="92"/>
      <c r="C33" s="92"/>
      <c r="D33" s="92"/>
    </row>
    <row r="34" spans="1:4" ht="29.25" customHeight="1">
      <c r="A34" s="50" t="s">
        <v>47</v>
      </c>
      <c r="B34" s="21" t="s">
        <v>44</v>
      </c>
      <c r="C34" s="46">
        <v>14901</v>
      </c>
      <c r="D34" s="49" t="s">
        <v>52</v>
      </c>
    </row>
    <row r="35" spans="1:4" ht="13.5" customHeight="1">
      <c r="A35" s="50" t="s">
        <v>18</v>
      </c>
      <c r="B35" s="21" t="s">
        <v>54</v>
      </c>
      <c r="C35" s="36">
        <v>60542</v>
      </c>
      <c r="D35" s="93" t="s">
        <v>45</v>
      </c>
    </row>
    <row r="36" spans="1:4" ht="14.25" customHeight="1">
      <c r="A36" s="50" t="s">
        <v>19</v>
      </c>
      <c r="B36" s="21" t="s">
        <v>55</v>
      </c>
      <c r="C36" s="36">
        <v>61370</v>
      </c>
      <c r="D36" s="93"/>
    </row>
    <row r="37" spans="1:4" ht="24.75" customHeight="1">
      <c r="A37" s="50" t="s">
        <v>48</v>
      </c>
      <c r="B37" s="62" t="s">
        <v>46</v>
      </c>
      <c r="C37" s="46">
        <f>C35-C36+C34</f>
        <v>14073</v>
      </c>
      <c r="D37" s="63" t="s">
        <v>52</v>
      </c>
    </row>
    <row r="38" spans="1:4">
      <c r="A38" s="50"/>
      <c r="B38" s="21" t="s">
        <v>49</v>
      </c>
      <c r="C38" s="44"/>
      <c r="D38" s="51"/>
    </row>
    <row r="39" spans="1:4">
      <c r="A39" s="94" t="s">
        <v>50</v>
      </c>
      <c r="B39" s="94"/>
      <c r="C39" s="94"/>
      <c r="D39" s="94"/>
    </row>
    <row r="40" spans="1:4" ht="16.5">
      <c r="A40" s="50" t="s">
        <v>109</v>
      </c>
      <c r="B40" s="21" t="s">
        <v>51</v>
      </c>
      <c r="C40" s="20">
        <v>0</v>
      </c>
      <c r="D40" s="51" t="s">
        <v>53</v>
      </c>
    </row>
    <row r="41" spans="1:4" ht="26.25" customHeight="1">
      <c r="A41" s="95" t="s">
        <v>62</v>
      </c>
      <c r="B41" s="96"/>
      <c r="C41" s="46">
        <f>(C14+C18)-(C27+C28+C29)</f>
        <v>-17021</v>
      </c>
      <c r="D41" s="30"/>
    </row>
    <row r="42" spans="1:4" ht="15" customHeight="1">
      <c r="A42" s="92" t="s">
        <v>108</v>
      </c>
      <c r="B42" s="92"/>
      <c r="C42" s="92"/>
      <c r="D42" s="92"/>
    </row>
    <row r="43" spans="1:4" ht="13.5" customHeight="1">
      <c r="A43" s="50" t="s">
        <v>110</v>
      </c>
      <c r="B43" s="21" t="s">
        <v>54</v>
      </c>
      <c r="C43" s="36">
        <v>67693</v>
      </c>
      <c r="D43" s="93" t="s">
        <v>45</v>
      </c>
    </row>
    <row r="44" spans="1:4" ht="14.25" customHeight="1">
      <c r="A44" s="50" t="s">
        <v>111</v>
      </c>
      <c r="B44" s="21" t="s">
        <v>55</v>
      </c>
      <c r="C44" s="36">
        <v>67693</v>
      </c>
      <c r="D44" s="93"/>
    </row>
    <row r="45" spans="1:4" ht="22.5" customHeight="1">
      <c r="A45" s="50" t="s">
        <v>112</v>
      </c>
      <c r="B45" s="62" t="s">
        <v>113</v>
      </c>
      <c r="C45" s="46">
        <f>C43-C44</f>
        <v>0</v>
      </c>
      <c r="D45" s="49" t="s">
        <v>52</v>
      </c>
    </row>
    <row r="46" spans="1:4" ht="25.5">
      <c r="A46" s="88" t="s">
        <v>56</v>
      </c>
      <c r="B46" s="88"/>
      <c r="C46" s="10" t="s">
        <v>84</v>
      </c>
      <c r="D46" s="28" t="s">
        <v>59</v>
      </c>
    </row>
    <row r="47" spans="1:4">
      <c r="D47" s="7"/>
    </row>
    <row r="48" spans="1:4" ht="25.5">
      <c r="B48" s="9" t="s">
        <v>58</v>
      </c>
      <c r="C48" s="10" t="s">
        <v>84</v>
      </c>
      <c r="D48" s="7"/>
    </row>
    <row r="49" spans="1:4" s="1" customFormat="1">
      <c r="A49" s="8"/>
      <c r="B49" s="5"/>
      <c r="C49" s="10"/>
      <c r="D49" s="7"/>
    </row>
    <row r="50" spans="1:4" s="1" customFormat="1">
      <c r="A50" s="8"/>
      <c r="B50" s="5"/>
      <c r="C50" s="10"/>
      <c r="D50" s="7"/>
    </row>
    <row r="51" spans="1:4" s="1" customFormat="1">
      <c r="A51" s="8"/>
      <c r="B51" s="5"/>
      <c r="C51" s="10"/>
      <c r="D51" s="7"/>
    </row>
    <row r="52" spans="1:4" s="1" customFormat="1">
      <c r="A52" s="8"/>
      <c r="B52" s="5"/>
      <c r="C52" s="10"/>
      <c r="D52" s="7"/>
    </row>
    <row r="53" spans="1:4" s="1" customFormat="1">
      <c r="A53" s="8"/>
      <c r="B53" s="5"/>
      <c r="C53" s="10"/>
      <c r="D53" s="7"/>
    </row>
  </sheetData>
  <mergeCells count="19">
    <mergeCell ref="D16:D21"/>
    <mergeCell ref="A2:D2"/>
    <mergeCell ref="A4:D4"/>
    <mergeCell ref="A5:C5"/>
    <mergeCell ref="A6:C6"/>
    <mergeCell ref="A7:C7"/>
    <mergeCell ref="A8:C8"/>
    <mergeCell ref="A9:C9"/>
    <mergeCell ref="A10:C10"/>
    <mergeCell ref="A11:C11"/>
    <mergeCell ref="A12:D12"/>
    <mergeCell ref="D43:D44"/>
    <mergeCell ref="A46:B46"/>
    <mergeCell ref="A32:B32"/>
    <mergeCell ref="A33:D33"/>
    <mergeCell ref="D35:D36"/>
    <mergeCell ref="A39:D39"/>
    <mergeCell ref="A41:B41"/>
    <mergeCell ref="A42:D42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2:D53"/>
  <sheetViews>
    <sheetView workbookViewId="0">
      <selection activeCell="G15" sqref="G15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</cols>
  <sheetData>
    <row r="2" spans="1:4" ht="27.75" customHeight="1">
      <c r="A2" s="84" t="s">
        <v>120</v>
      </c>
      <c r="B2" s="84"/>
      <c r="C2" s="84"/>
      <c r="D2" s="84"/>
    </row>
    <row r="3" spans="1:4" ht="5.25" customHeight="1">
      <c r="A3" s="2"/>
      <c r="B3" s="2"/>
      <c r="C3" s="2"/>
      <c r="D3" s="2"/>
    </row>
    <row r="4" spans="1:4" ht="12.75" customHeight="1">
      <c r="A4" s="85" t="s">
        <v>20</v>
      </c>
      <c r="B4" s="85"/>
      <c r="C4" s="85"/>
      <c r="D4" s="85"/>
    </row>
    <row r="5" spans="1:4">
      <c r="A5" s="86" t="s">
        <v>21</v>
      </c>
      <c r="B5" s="86"/>
      <c r="C5" s="86"/>
      <c r="D5" s="11">
        <v>882.3</v>
      </c>
    </row>
    <row r="6" spans="1:4" ht="12.75" customHeight="1">
      <c r="A6" s="87" t="s">
        <v>70</v>
      </c>
      <c r="B6" s="87"/>
      <c r="C6" s="87"/>
      <c r="D6" s="20">
        <f>D7+D8+D9+D10</f>
        <v>17.840000000000003</v>
      </c>
    </row>
    <row r="7" spans="1:4" ht="12.75" customHeight="1">
      <c r="A7" s="86" t="s">
        <v>23</v>
      </c>
      <c r="B7" s="86"/>
      <c r="C7" s="86"/>
      <c r="D7" s="20">
        <v>9.74</v>
      </c>
    </row>
    <row r="8" spans="1:4" ht="12.75" customHeight="1">
      <c r="A8" s="83" t="s">
        <v>22</v>
      </c>
      <c r="B8" s="83"/>
      <c r="C8" s="83"/>
      <c r="D8" s="20">
        <v>4.32</v>
      </c>
    </row>
    <row r="9" spans="1:4" ht="12.75" customHeight="1">
      <c r="A9" s="83" t="s">
        <v>27</v>
      </c>
      <c r="B9" s="83"/>
      <c r="C9" s="83"/>
      <c r="D9" s="20">
        <v>3.5</v>
      </c>
    </row>
    <row r="10" spans="1:4" ht="12.75" customHeight="1">
      <c r="A10" s="83" t="s">
        <v>28</v>
      </c>
      <c r="B10" s="83"/>
      <c r="C10" s="83"/>
      <c r="D10" s="20">
        <v>0.28000000000000003</v>
      </c>
    </row>
    <row r="11" spans="1:4" ht="12.75" customHeight="1">
      <c r="A11" s="83" t="s">
        <v>29</v>
      </c>
      <c r="B11" s="83"/>
      <c r="C11" s="83"/>
      <c r="D11" s="20">
        <v>0</v>
      </c>
    </row>
    <row r="12" spans="1:4" ht="15" customHeight="1">
      <c r="A12" s="89" t="s">
        <v>0</v>
      </c>
      <c r="B12" s="89"/>
      <c r="C12" s="89"/>
      <c r="D12" s="89"/>
    </row>
    <row r="13" spans="1:4" ht="24" customHeight="1">
      <c r="A13" s="48" t="s">
        <v>1</v>
      </c>
      <c r="B13" s="14" t="s">
        <v>2</v>
      </c>
      <c r="C13" s="15" t="s">
        <v>4</v>
      </c>
      <c r="D13" s="52" t="s">
        <v>3</v>
      </c>
    </row>
    <row r="14" spans="1:4" ht="42.75" customHeight="1">
      <c r="A14" s="50">
        <v>1</v>
      </c>
      <c r="B14" s="18" t="s">
        <v>172</v>
      </c>
      <c r="C14" s="47">
        <v>13521</v>
      </c>
      <c r="D14" s="51" t="s">
        <v>5</v>
      </c>
    </row>
    <row r="15" spans="1:4">
      <c r="A15" s="50">
        <v>2</v>
      </c>
      <c r="B15" s="18" t="s">
        <v>26</v>
      </c>
      <c r="C15" s="20"/>
      <c r="D15" s="51"/>
    </row>
    <row r="16" spans="1:4" ht="16.5" customHeight="1">
      <c r="A16" s="50" t="s">
        <v>11</v>
      </c>
      <c r="B16" s="21" t="s">
        <v>24</v>
      </c>
      <c r="C16" s="36">
        <f>D5*D7*12</f>
        <v>103123.22399999999</v>
      </c>
      <c r="D16" s="90" t="s">
        <v>6</v>
      </c>
    </row>
    <row r="17" spans="1:4" ht="15.75" customHeight="1">
      <c r="A17" s="50" t="s">
        <v>12</v>
      </c>
      <c r="B17" s="21" t="s">
        <v>25</v>
      </c>
      <c r="C17" s="36">
        <f>D5*D8*12</f>
        <v>45738.432000000001</v>
      </c>
      <c r="D17" s="90"/>
    </row>
    <row r="18" spans="1:4" ht="25.5">
      <c r="A18" s="50" t="s">
        <v>13</v>
      </c>
      <c r="B18" s="21" t="s">
        <v>7</v>
      </c>
      <c r="C18" s="36">
        <f>D5*D9*12</f>
        <v>37056.6</v>
      </c>
      <c r="D18" s="90"/>
    </row>
    <row r="19" spans="1:4">
      <c r="A19" s="50" t="s">
        <v>14</v>
      </c>
      <c r="B19" s="21" t="s">
        <v>8</v>
      </c>
      <c r="C19" s="36">
        <f>D5*D10*12</f>
        <v>2964.5280000000002</v>
      </c>
      <c r="D19" s="90"/>
    </row>
    <row r="20" spans="1:4">
      <c r="A20" s="50" t="s">
        <v>15</v>
      </c>
      <c r="B20" s="21" t="s">
        <v>9</v>
      </c>
      <c r="C20" s="36">
        <f>D5*D11*12</f>
        <v>0</v>
      </c>
      <c r="D20" s="90"/>
    </row>
    <row r="21" spans="1:4">
      <c r="A21" s="50" t="s">
        <v>16</v>
      </c>
      <c r="B21" s="21" t="s">
        <v>10</v>
      </c>
      <c r="C21" s="45">
        <v>0</v>
      </c>
      <c r="D21" s="90"/>
    </row>
    <row r="22" spans="1:4">
      <c r="A22" s="50"/>
      <c r="B22" s="23" t="s">
        <v>17</v>
      </c>
      <c r="C22" s="46">
        <f>SUM(C16:C21)</f>
        <v>188882.78399999999</v>
      </c>
      <c r="D22" s="51"/>
    </row>
    <row r="23" spans="1:4" ht="15" customHeight="1">
      <c r="A23" s="50" t="s">
        <v>32</v>
      </c>
      <c r="B23" s="18" t="s">
        <v>31</v>
      </c>
      <c r="C23" s="20"/>
      <c r="D23" s="51"/>
    </row>
    <row r="24" spans="1:4">
      <c r="A24" s="50" t="s">
        <v>33</v>
      </c>
      <c r="B24" s="53" t="s">
        <v>24</v>
      </c>
      <c r="C24" s="36">
        <f>D5*D7*12</f>
        <v>103123.22399999999</v>
      </c>
      <c r="D24" s="51"/>
    </row>
    <row r="25" spans="1:4" ht="25.5">
      <c r="A25" s="50" t="s">
        <v>34</v>
      </c>
      <c r="B25" s="53" t="s">
        <v>25</v>
      </c>
      <c r="C25" s="36">
        <f>C17</f>
        <v>45738.432000000001</v>
      </c>
      <c r="D25" s="51"/>
    </row>
    <row r="26" spans="1:4" ht="25.5">
      <c r="A26" s="50" t="s">
        <v>35</v>
      </c>
      <c r="B26" s="53" t="s">
        <v>7</v>
      </c>
      <c r="C26" s="20"/>
      <c r="D26" s="51"/>
    </row>
    <row r="27" spans="1:4" ht="14.25" customHeight="1">
      <c r="A27" s="25" t="s">
        <v>36</v>
      </c>
      <c r="B27" s="53" t="s">
        <v>121</v>
      </c>
      <c r="C27" s="36">
        <v>37073</v>
      </c>
      <c r="D27" s="51"/>
    </row>
    <row r="28" spans="1:4" ht="13.5" customHeight="1">
      <c r="A28" s="25" t="s">
        <v>37</v>
      </c>
      <c r="B28" s="53" t="s">
        <v>122</v>
      </c>
      <c r="C28" s="36">
        <v>52619</v>
      </c>
      <c r="D28" s="51"/>
    </row>
    <row r="29" spans="1:4" ht="13.5" customHeight="1">
      <c r="A29" s="25" t="s">
        <v>38</v>
      </c>
      <c r="B29" s="53" t="s">
        <v>123</v>
      </c>
      <c r="C29" s="36">
        <v>8025</v>
      </c>
      <c r="D29" s="51"/>
    </row>
    <row r="30" spans="1:4">
      <c r="A30" s="50" t="s">
        <v>40</v>
      </c>
      <c r="B30" s="53" t="s">
        <v>9</v>
      </c>
      <c r="C30" s="36">
        <f>D5*D11*12</f>
        <v>0</v>
      </c>
      <c r="D30" s="11"/>
    </row>
    <row r="31" spans="1:4">
      <c r="A31" s="50" t="s">
        <v>41</v>
      </c>
      <c r="B31" s="53" t="s">
        <v>10</v>
      </c>
      <c r="C31" s="45">
        <v>0</v>
      </c>
      <c r="D31" s="11"/>
    </row>
    <row r="32" spans="1:4" s="12" customFormat="1" ht="15" customHeight="1">
      <c r="A32" s="91" t="s">
        <v>17</v>
      </c>
      <c r="B32" s="91"/>
      <c r="C32" s="46">
        <f>SUM(C24:C31)</f>
        <v>246578.65599999999</v>
      </c>
      <c r="D32" s="14"/>
    </row>
    <row r="33" spans="1:4" ht="13.5" customHeight="1">
      <c r="A33" s="92" t="s">
        <v>43</v>
      </c>
      <c r="B33" s="92"/>
      <c r="C33" s="92"/>
      <c r="D33" s="92"/>
    </row>
    <row r="34" spans="1:4" ht="29.25" customHeight="1">
      <c r="A34" s="50" t="s">
        <v>47</v>
      </c>
      <c r="B34" s="21" t="s">
        <v>44</v>
      </c>
      <c r="C34" s="46">
        <v>109292</v>
      </c>
      <c r="D34" s="49" t="s">
        <v>52</v>
      </c>
    </row>
    <row r="35" spans="1:4" ht="13.5" customHeight="1">
      <c r="A35" s="50" t="s">
        <v>18</v>
      </c>
      <c r="B35" s="21" t="s">
        <v>54</v>
      </c>
      <c r="C35" s="36">
        <v>188840</v>
      </c>
      <c r="D35" s="93" t="s">
        <v>45</v>
      </c>
    </row>
    <row r="36" spans="1:4" ht="14.25" customHeight="1">
      <c r="A36" s="50" t="s">
        <v>19</v>
      </c>
      <c r="B36" s="21" t="s">
        <v>55</v>
      </c>
      <c r="C36" s="36">
        <v>167952</v>
      </c>
      <c r="D36" s="93"/>
    </row>
    <row r="37" spans="1:4" ht="24.75" customHeight="1">
      <c r="A37" s="50" t="s">
        <v>48</v>
      </c>
      <c r="B37" s="62" t="s">
        <v>46</v>
      </c>
      <c r="C37" s="46">
        <f>C35-C36+C34</f>
        <v>130180</v>
      </c>
      <c r="D37" s="63" t="s">
        <v>52</v>
      </c>
    </row>
    <row r="38" spans="1:4">
      <c r="A38" s="50"/>
      <c r="B38" s="21" t="s">
        <v>49</v>
      </c>
      <c r="C38" s="44"/>
      <c r="D38" s="51"/>
    </row>
    <row r="39" spans="1:4">
      <c r="A39" s="94" t="s">
        <v>50</v>
      </c>
      <c r="B39" s="94"/>
      <c r="C39" s="94"/>
      <c r="D39" s="94"/>
    </row>
    <row r="40" spans="1:4" ht="16.5">
      <c r="A40" s="50" t="s">
        <v>109</v>
      </c>
      <c r="B40" s="21" t="s">
        <v>51</v>
      </c>
      <c r="C40" s="20">
        <v>0</v>
      </c>
      <c r="D40" s="51" t="s">
        <v>53</v>
      </c>
    </row>
    <row r="41" spans="1:4" ht="26.25" customHeight="1">
      <c r="A41" s="95" t="s">
        <v>62</v>
      </c>
      <c r="B41" s="96"/>
      <c r="C41" s="46">
        <f>(C14+C18)-(C27+C28+C29)</f>
        <v>-47139.4</v>
      </c>
      <c r="D41" s="30"/>
    </row>
    <row r="42" spans="1:4" ht="15" customHeight="1">
      <c r="A42" s="92" t="s">
        <v>108</v>
      </c>
      <c r="B42" s="92"/>
      <c r="C42" s="92"/>
      <c r="D42" s="92"/>
    </row>
    <row r="43" spans="1:4" ht="13.5" customHeight="1">
      <c r="A43" s="50" t="s">
        <v>110</v>
      </c>
      <c r="B43" s="21" t="s">
        <v>54</v>
      </c>
      <c r="C43" s="36">
        <v>173252</v>
      </c>
      <c r="D43" s="93" t="s">
        <v>45</v>
      </c>
    </row>
    <row r="44" spans="1:4" ht="14.25" customHeight="1">
      <c r="A44" s="50" t="s">
        <v>111</v>
      </c>
      <c r="B44" s="21" t="s">
        <v>55</v>
      </c>
      <c r="C44" s="36">
        <v>161482</v>
      </c>
      <c r="D44" s="93"/>
    </row>
    <row r="45" spans="1:4" ht="22.5" customHeight="1">
      <c r="A45" s="50" t="s">
        <v>112</v>
      </c>
      <c r="B45" s="62" t="s">
        <v>113</v>
      </c>
      <c r="C45" s="46">
        <f>C43-C44</f>
        <v>11770</v>
      </c>
      <c r="D45" s="49" t="s">
        <v>52</v>
      </c>
    </row>
    <row r="46" spans="1:4" ht="25.5">
      <c r="A46" s="88" t="s">
        <v>56</v>
      </c>
      <c r="B46" s="88"/>
      <c r="C46" s="10" t="s">
        <v>84</v>
      </c>
      <c r="D46" s="28" t="s">
        <v>59</v>
      </c>
    </row>
    <row r="47" spans="1:4">
      <c r="D47" s="7"/>
    </row>
    <row r="48" spans="1:4" ht="25.5">
      <c r="B48" s="9" t="s">
        <v>58</v>
      </c>
      <c r="C48" s="10" t="s">
        <v>84</v>
      </c>
      <c r="D48" s="7"/>
    </row>
    <row r="49" spans="1:4" s="1" customFormat="1">
      <c r="A49" s="8"/>
      <c r="B49" s="5"/>
      <c r="C49" s="10"/>
      <c r="D49" s="7"/>
    </row>
    <row r="50" spans="1:4" s="1" customFormat="1">
      <c r="A50" s="8"/>
      <c r="B50" s="5"/>
      <c r="C50" s="10"/>
      <c r="D50" s="7"/>
    </row>
    <row r="51" spans="1:4" s="1" customFormat="1">
      <c r="A51" s="8"/>
      <c r="B51" s="5"/>
      <c r="C51" s="10"/>
      <c r="D51" s="7"/>
    </row>
    <row r="52" spans="1:4" s="1" customFormat="1">
      <c r="A52" s="8"/>
      <c r="B52" s="5"/>
      <c r="C52" s="10"/>
      <c r="D52" s="7"/>
    </row>
    <row r="53" spans="1:4" s="1" customFormat="1">
      <c r="A53" s="8"/>
      <c r="B53" s="5"/>
      <c r="C53" s="10"/>
      <c r="D53" s="7"/>
    </row>
  </sheetData>
  <mergeCells count="19">
    <mergeCell ref="D16:D21"/>
    <mergeCell ref="A2:D2"/>
    <mergeCell ref="A4:D4"/>
    <mergeCell ref="A5:C5"/>
    <mergeCell ref="A6:C6"/>
    <mergeCell ref="A7:C7"/>
    <mergeCell ref="A8:C8"/>
    <mergeCell ref="A9:C9"/>
    <mergeCell ref="A10:C10"/>
    <mergeCell ref="A11:C11"/>
    <mergeCell ref="A12:D12"/>
    <mergeCell ref="D43:D44"/>
    <mergeCell ref="A46:B46"/>
    <mergeCell ref="A32:B32"/>
    <mergeCell ref="A33:D33"/>
    <mergeCell ref="D35:D36"/>
    <mergeCell ref="A39:D39"/>
    <mergeCell ref="A41:B41"/>
    <mergeCell ref="A42:D42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2:D53"/>
  <sheetViews>
    <sheetView workbookViewId="0">
      <selection activeCell="B14" sqref="B14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</cols>
  <sheetData>
    <row r="2" spans="1:4" ht="27.75" customHeight="1">
      <c r="A2" s="84" t="s">
        <v>119</v>
      </c>
      <c r="B2" s="84"/>
      <c r="C2" s="84"/>
      <c r="D2" s="84"/>
    </row>
    <row r="3" spans="1:4" ht="5.25" customHeight="1">
      <c r="A3" s="2"/>
      <c r="B3" s="2"/>
      <c r="C3" s="2"/>
      <c r="D3" s="2"/>
    </row>
    <row r="4" spans="1:4" ht="12.75" customHeight="1">
      <c r="A4" s="85" t="s">
        <v>20</v>
      </c>
      <c r="B4" s="85"/>
      <c r="C4" s="85"/>
      <c r="D4" s="85"/>
    </row>
    <row r="5" spans="1:4">
      <c r="A5" s="86" t="s">
        <v>21</v>
      </c>
      <c r="B5" s="86"/>
      <c r="C5" s="86"/>
      <c r="D5" s="11">
        <v>900</v>
      </c>
    </row>
    <row r="6" spans="1:4" ht="12.75" customHeight="1">
      <c r="A6" s="87" t="s">
        <v>70</v>
      </c>
      <c r="B6" s="87"/>
      <c r="C6" s="87"/>
      <c r="D6" s="20">
        <f>D7+D8+D9+D10</f>
        <v>17.64</v>
      </c>
    </row>
    <row r="7" spans="1:4" ht="12.75" customHeight="1">
      <c r="A7" s="86" t="s">
        <v>23</v>
      </c>
      <c r="B7" s="86"/>
      <c r="C7" s="86"/>
      <c r="D7" s="20">
        <v>9.74</v>
      </c>
    </row>
    <row r="8" spans="1:4" ht="12.75" customHeight="1">
      <c r="A8" s="83" t="s">
        <v>22</v>
      </c>
      <c r="B8" s="83"/>
      <c r="C8" s="83"/>
      <c r="D8" s="20">
        <v>4.32</v>
      </c>
    </row>
    <row r="9" spans="1:4" ht="12.75" customHeight="1">
      <c r="A9" s="83" t="s">
        <v>27</v>
      </c>
      <c r="B9" s="83"/>
      <c r="C9" s="83"/>
      <c r="D9" s="20">
        <v>3.3</v>
      </c>
    </row>
    <row r="10" spans="1:4" ht="12.75" customHeight="1">
      <c r="A10" s="83" t="s">
        <v>28</v>
      </c>
      <c r="B10" s="83"/>
      <c r="C10" s="83"/>
      <c r="D10" s="20">
        <v>0.28000000000000003</v>
      </c>
    </row>
    <row r="11" spans="1:4" ht="12.75" customHeight="1">
      <c r="A11" s="83" t="s">
        <v>29</v>
      </c>
      <c r="B11" s="83"/>
      <c r="C11" s="83"/>
      <c r="D11" s="20">
        <v>0</v>
      </c>
    </row>
    <row r="12" spans="1:4" ht="15" customHeight="1">
      <c r="A12" s="89" t="s">
        <v>0</v>
      </c>
      <c r="B12" s="89"/>
      <c r="C12" s="89"/>
      <c r="D12" s="89"/>
    </row>
    <row r="13" spans="1:4" ht="24" customHeight="1">
      <c r="A13" s="48" t="s">
        <v>1</v>
      </c>
      <c r="B13" s="14" t="s">
        <v>2</v>
      </c>
      <c r="C13" s="15" t="s">
        <v>4</v>
      </c>
      <c r="D13" s="52" t="s">
        <v>3</v>
      </c>
    </row>
    <row r="14" spans="1:4" ht="42.75" customHeight="1">
      <c r="A14" s="50">
        <v>1</v>
      </c>
      <c r="B14" s="18" t="s">
        <v>172</v>
      </c>
      <c r="C14" s="47">
        <v>10755</v>
      </c>
      <c r="D14" s="51" t="s">
        <v>5</v>
      </c>
    </row>
    <row r="15" spans="1:4">
      <c r="A15" s="50">
        <v>2</v>
      </c>
      <c r="B15" s="18" t="s">
        <v>26</v>
      </c>
      <c r="C15" s="20"/>
      <c r="D15" s="51"/>
    </row>
    <row r="16" spans="1:4" ht="16.5" customHeight="1">
      <c r="A16" s="50" t="s">
        <v>11</v>
      </c>
      <c r="B16" s="21" t="s">
        <v>24</v>
      </c>
      <c r="C16" s="36">
        <f>D5*D7*12</f>
        <v>105192</v>
      </c>
      <c r="D16" s="90" t="s">
        <v>6</v>
      </c>
    </row>
    <row r="17" spans="1:4" ht="15.75" customHeight="1">
      <c r="A17" s="50" t="s">
        <v>12</v>
      </c>
      <c r="B17" s="21" t="s">
        <v>25</v>
      </c>
      <c r="C17" s="36">
        <f>D5*D8*12</f>
        <v>46656.000000000007</v>
      </c>
      <c r="D17" s="90"/>
    </row>
    <row r="18" spans="1:4" ht="25.5">
      <c r="A18" s="50" t="s">
        <v>13</v>
      </c>
      <c r="B18" s="21" t="s">
        <v>7</v>
      </c>
      <c r="C18" s="36">
        <f>D5*D9*12</f>
        <v>35640</v>
      </c>
      <c r="D18" s="90"/>
    </row>
    <row r="19" spans="1:4">
      <c r="A19" s="50" t="s">
        <v>14</v>
      </c>
      <c r="B19" s="21" t="s">
        <v>8</v>
      </c>
      <c r="C19" s="36">
        <f>D5*D10*12</f>
        <v>3024.0000000000005</v>
      </c>
      <c r="D19" s="90"/>
    </row>
    <row r="20" spans="1:4">
      <c r="A20" s="50" t="s">
        <v>15</v>
      </c>
      <c r="B20" s="21" t="s">
        <v>9</v>
      </c>
      <c r="C20" s="36">
        <f>D5*D11*12</f>
        <v>0</v>
      </c>
      <c r="D20" s="90"/>
    </row>
    <row r="21" spans="1:4">
      <c r="A21" s="50" t="s">
        <v>16</v>
      </c>
      <c r="B21" s="21" t="s">
        <v>10</v>
      </c>
      <c r="C21" s="45">
        <v>0</v>
      </c>
      <c r="D21" s="90"/>
    </row>
    <row r="22" spans="1:4">
      <c r="A22" s="50"/>
      <c r="B22" s="23" t="s">
        <v>17</v>
      </c>
      <c r="C22" s="46">
        <f>SUM(C16:C21)</f>
        <v>190512</v>
      </c>
      <c r="D22" s="51"/>
    </row>
    <row r="23" spans="1:4" ht="15" customHeight="1">
      <c r="A23" s="50" t="s">
        <v>32</v>
      </c>
      <c r="B23" s="18" t="s">
        <v>31</v>
      </c>
      <c r="C23" s="20"/>
      <c r="D23" s="51"/>
    </row>
    <row r="24" spans="1:4">
      <c r="A24" s="50" t="s">
        <v>33</v>
      </c>
      <c r="B24" s="53" t="s">
        <v>24</v>
      </c>
      <c r="C24" s="36">
        <f>D5*D7*12</f>
        <v>105192</v>
      </c>
      <c r="D24" s="51"/>
    </row>
    <row r="25" spans="1:4" ht="25.5">
      <c r="A25" s="50" t="s">
        <v>34</v>
      </c>
      <c r="B25" s="53" t="s">
        <v>25</v>
      </c>
      <c r="C25" s="36">
        <f>C17</f>
        <v>46656.000000000007</v>
      </c>
      <c r="D25" s="51"/>
    </row>
    <row r="26" spans="1:4" ht="25.5">
      <c r="A26" s="50" t="s">
        <v>35</v>
      </c>
      <c r="B26" s="53" t="s">
        <v>7</v>
      </c>
      <c r="C26" s="20"/>
      <c r="D26" s="51"/>
    </row>
    <row r="27" spans="1:4" ht="14.25" customHeight="1">
      <c r="A27" s="25" t="s">
        <v>36</v>
      </c>
      <c r="B27" s="53" t="s">
        <v>80</v>
      </c>
      <c r="C27" s="36">
        <v>3400</v>
      </c>
      <c r="D27" s="51"/>
    </row>
    <row r="28" spans="1:4" ht="13.5" customHeight="1">
      <c r="A28" s="25" t="s">
        <v>37</v>
      </c>
      <c r="B28" s="53"/>
      <c r="C28" s="36">
        <v>0</v>
      </c>
      <c r="D28" s="51"/>
    </row>
    <row r="29" spans="1:4" ht="13.5" customHeight="1">
      <c r="A29" s="25" t="s">
        <v>38</v>
      </c>
      <c r="B29" s="53"/>
      <c r="C29" s="36">
        <v>0</v>
      </c>
      <c r="D29" s="51"/>
    </row>
    <row r="30" spans="1:4">
      <c r="A30" s="50" t="s">
        <v>40</v>
      </c>
      <c r="B30" s="53" t="s">
        <v>9</v>
      </c>
      <c r="C30" s="36">
        <f>D5*D11*12</f>
        <v>0</v>
      </c>
      <c r="D30" s="11"/>
    </row>
    <row r="31" spans="1:4">
      <c r="A31" s="50" t="s">
        <v>41</v>
      </c>
      <c r="B31" s="53" t="s">
        <v>10</v>
      </c>
      <c r="C31" s="45">
        <v>0</v>
      </c>
      <c r="D31" s="11"/>
    </row>
    <row r="32" spans="1:4" s="12" customFormat="1" ht="15" customHeight="1">
      <c r="A32" s="91" t="s">
        <v>17</v>
      </c>
      <c r="B32" s="91"/>
      <c r="C32" s="46">
        <f>SUM(C24:C31)</f>
        <v>155248</v>
      </c>
      <c r="D32" s="14"/>
    </row>
    <row r="33" spans="1:4" ht="13.5" customHeight="1">
      <c r="A33" s="92" t="s">
        <v>43</v>
      </c>
      <c r="B33" s="92"/>
      <c r="C33" s="92"/>
      <c r="D33" s="92"/>
    </row>
    <row r="34" spans="1:4" ht="29.25" customHeight="1">
      <c r="A34" s="50" t="s">
        <v>47</v>
      </c>
      <c r="B34" s="21" t="s">
        <v>44</v>
      </c>
      <c r="C34" s="46">
        <v>12010</v>
      </c>
      <c r="D34" s="49" t="s">
        <v>52</v>
      </c>
    </row>
    <row r="35" spans="1:4" ht="13.5" customHeight="1">
      <c r="A35" s="50" t="s">
        <v>18</v>
      </c>
      <c r="B35" s="21" t="s">
        <v>54</v>
      </c>
      <c r="C35" s="36">
        <v>190528</v>
      </c>
      <c r="D35" s="93" t="s">
        <v>45</v>
      </c>
    </row>
    <row r="36" spans="1:4" ht="14.25" customHeight="1">
      <c r="A36" s="50" t="s">
        <v>19</v>
      </c>
      <c r="B36" s="21" t="s">
        <v>55</v>
      </c>
      <c r="C36" s="36">
        <v>191853</v>
      </c>
      <c r="D36" s="93"/>
    </row>
    <row r="37" spans="1:4" ht="24.75" customHeight="1">
      <c r="A37" s="50" t="s">
        <v>48</v>
      </c>
      <c r="B37" s="62" t="s">
        <v>46</v>
      </c>
      <c r="C37" s="46">
        <f>C35-C36+C34</f>
        <v>10685</v>
      </c>
      <c r="D37" s="63" t="s">
        <v>52</v>
      </c>
    </row>
    <row r="38" spans="1:4">
      <c r="A38" s="50"/>
      <c r="B38" s="21" t="s">
        <v>49</v>
      </c>
      <c r="C38" s="44"/>
      <c r="D38" s="51"/>
    </row>
    <row r="39" spans="1:4">
      <c r="A39" s="94" t="s">
        <v>50</v>
      </c>
      <c r="B39" s="94"/>
      <c r="C39" s="94"/>
      <c r="D39" s="94"/>
    </row>
    <row r="40" spans="1:4" ht="16.5">
      <c r="A40" s="50" t="s">
        <v>109</v>
      </c>
      <c r="B40" s="21" t="s">
        <v>51</v>
      </c>
      <c r="C40" s="20">
        <v>0</v>
      </c>
      <c r="D40" s="51" t="s">
        <v>53</v>
      </c>
    </row>
    <row r="41" spans="1:4" ht="26.25" customHeight="1">
      <c r="A41" s="95" t="s">
        <v>62</v>
      </c>
      <c r="B41" s="96"/>
      <c r="C41" s="46">
        <f>(C14+C18)-(C27+C28+C29)</f>
        <v>42995</v>
      </c>
      <c r="D41" s="30"/>
    </row>
    <row r="42" spans="1:4" ht="15" customHeight="1">
      <c r="A42" s="92" t="s">
        <v>108</v>
      </c>
      <c r="B42" s="92"/>
      <c r="C42" s="92"/>
      <c r="D42" s="92"/>
    </row>
    <row r="43" spans="1:4" ht="13.5" customHeight="1">
      <c r="A43" s="50" t="s">
        <v>110</v>
      </c>
      <c r="B43" s="21" t="s">
        <v>54</v>
      </c>
      <c r="C43" s="36">
        <v>232519</v>
      </c>
      <c r="D43" s="93" t="s">
        <v>45</v>
      </c>
    </row>
    <row r="44" spans="1:4" ht="14.25" customHeight="1">
      <c r="A44" s="50" t="s">
        <v>111</v>
      </c>
      <c r="B44" s="21" t="s">
        <v>55</v>
      </c>
      <c r="C44" s="36">
        <v>213063</v>
      </c>
      <c r="D44" s="93"/>
    </row>
    <row r="45" spans="1:4" ht="22.5" customHeight="1">
      <c r="A45" s="50" t="s">
        <v>112</v>
      </c>
      <c r="B45" s="62" t="s">
        <v>113</v>
      </c>
      <c r="C45" s="46">
        <f>C43-C44</f>
        <v>19456</v>
      </c>
      <c r="D45" s="49" t="s">
        <v>52</v>
      </c>
    </row>
    <row r="46" spans="1:4" ht="25.5">
      <c r="A46" s="88" t="s">
        <v>56</v>
      </c>
      <c r="B46" s="88"/>
      <c r="C46" s="10" t="s">
        <v>84</v>
      </c>
      <c r="D46" s="28" t="s">
        <v>59</v>
      </c>
    </row>
    <row r="47" spans="1:4">
      <c r="D47" s="7"/>
    </row>
    <row r="48" spans="1:4" ht="25.5">
      <c r="B48" s="9" t="s">
        <v>58</v>
      </c>
      <c r="C48" s="10" t="s">
        <v>84</v>
      </c>
      <c r="D48" s="7"/>
    </row>
    <row r="49" spans="1:4" s="1" customFormat="1">
      <c r="A49" s="8"/>
      <c r="B49" s="5"/>
      <c r="C49" s="10"/>
      <c r="D49" s="7"/>
    </row>
    <row r="50" spans="1:4" s="1" customFormat="1">
      <c r="A50" s="8"/>
      <c r="B50" s="5"/>
      <c r="C50" s="10"/>
      <c r="D50" s="7"/>
    </row>
    <row r="51" spans="1:4" s="1" customFormat="1">
      <c r="A51" s="8"/>
      <c r="B51" s="5"/>
      <c r="C51" s="10"/>
      <c r="D51" s="7"/>
    </row>
    <row r="52" spans="1:4" s="1" customFormat="1">
      <c r="A52" s="8"/>
      <c r="B52" s="5"/>
      <c r="C52" s="10"/>
      <c r="D52" s="7"/>
    </row>
    <row r="53" spans="1:4" s="1" customFormat="1">
      <c r="A53" s="8"/>
      <c r="B53" s="5"/>
      <c r="C53" s="10"/>
      <c r="D53" s="7"/>
    </row>
  </sheetData>
  <mergeCells count="19">
    <mergeCell ref="D16:D21"/>
    <mergeCell ref="A2:D2"/>
    <mergeCell ref="A4:D4"/>
    <mergeCell ref="A5:C5"/>
    <mergeCell ref="A6:C6"/>
    <mergeCell ref="A7:C7"/>
    <mergeCell ref="A8:C8"/>
    <mergeCell ref="A9:C9"/>
    <mergeCell ref="A10:C10"/>
    <mergeCell ref="A11:C11"/>
    <mergeCell ref="A12:D12"/>
    <mergeCell ref="D43:D44"/>
    <mergeCell ref="A46:B46"/>
    <mergeCell ref="A32:B32"/>
    <mergeCell ref="A33:D33"/>
    <mergeCell ref="D35:D36"/>
    <mergeCell ref="A39:D39"/>
    <mergeCell ref="A41:B41"/>
    <mergeCell ref="A42:D42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2:D53"/>
  <sheetViews>
    <sheetView workbookViewId="0">
      <selection activeCell="G14" sqref="G14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</cols>
  <sheetData>
    <row r="2" spans="1:4" ht="27.75" customHeight="1">
      <c r="A2" s="84" t="s">
        <v>118</v>
      </c>
      <c r="B2" s="84"/>
      <c r="C2" s="84"/>
      <c r="D2" s="84"/>
    </row>
    <row r="3" spans="1:4" ht="5.25" customHeight="1">
      <c r="A3" s="2"/>
      <c r="B3" s="2"/>
      <c r="C3" s="2"/>
      <c r="D3" s="2"/>
    </row>
    <row r="4" spans="1:4" ht="12.75" customHeight="1">
      <c r="A4" s="85" t="s">
        <v>20</v>
      </c>
      <c r="B4" s="85"/>
      <c r="C4" s="85"/>
      <c r="D4" s="85"/>
    </row>
    <row r="5" spans="1:4">
      <c r="A5" s="86" t="s">
        <v>21</v>
      </c>
      <c r="B5" s="86"/>
      <c r="C5" s="86"/>
      <c r="D5" s="11">
        <v>388.6</v>
      </c>
    </row>
    <row r="6" spans="1:4" ht="12.75" customHeight="1">
      <c r="A6" s="87" t="s">
        <v>70</v>
      </c>
      <c r="B6" s="87"/>
      <c r="C6" s="87"/>
      <c r="D6" s="20">
        <f>D7+D8+D9+D10</f>
        <v>17.740000000000002</v>
      </c>
    </row>
    <row r="7" spans="1:4" ht="12.75" customHeight="1">
      <c r="A7" s="86" t="s">
        <v>23</v>
      </c>
      <c r="B7" s="86"/>
      <c r="C7" s="86"/>
      <c r="D7" s="20">
        <v>9.74</v>
      </c>
    </row>
    <row r="8" spans="1:4" ht="12.75" customHeight="1">
      <c r="A8" s="83" t="s">
        <v>22</v>
      </c>
      <c r="B8" s="83"/>
      <c r="C8" s="83"/>
      <c r="D8" s="20">
        <v>4.32</v>
      </c>
    </row>
    <row r="9" spans="1:4" ht="12.75" customHeight="1">
      <c r="A9" s="83" t="s">
        <v>27</v>
      </c>
      <c r="B9" s="83"/>
      <c r="C9" s="83"/>
      <c r="D9" s="20">
        <v>3.06</v>
      </c>
    </row>
    <row r="10" spans="1:4" ht="12.75" customHeight="1">
      <c r="A10" s="83" t="s">
        <v>28</v>
      </c>
      <c r="B10" s="83"/>
      <c r="C10" s="83"/>
      <c r="D10" s="20">
        <v>0.62</v>
      </c>
    </row>
    <row r="11" spans="1:4" ht="12.75" customHeight="1">
      <c r="A11" s="83" t="s">
        <v>29</v>
      </c>
      <c r="B11" s="83"/>
      <c r="C11" s="83"/>
      <c r="D11" s="20">
        <v>0</v>
      </c>
    </row>
    <row r="12" spans="1:4" ht="15" customHeight="1">
      <c r="A12" s="89" t="s">
        <v>0</v>
      </c>
      <c r="B12" s="89"/>
      <c r="C12" s="89"/>
      <c r="D12" s="89"/>
    </row>
    <row r="13" spans="1:4" ht="24" customHeight="1">
      <c r="A13" s="48" t="s">
        <v>1</v>
      </c>
      <c r="B13" s="14" t="s">
        <v>2</v>
      </c>
      <c r="C13" s="15" t="s">
        <v>4</v>
      </c>
      <c r="D13" s="52" t="s">
        <v>3</v>
      </c>
    </row>
    <row r="14" spans="1:4" ht="42.75" customHeight="1">
      <c r="A14" s="50">
        <v>1</v>
      </c>
      <c r="B14" s="18" t="s">
        <v>172</v>
      </c>
      <c r="C14" s="47">
        <v>-6232</v>
      </c>
      <c r="D14" s="51" t="s">
        <v>5</v>
      </c>
    </row>
    <row r="15" spans="1:4">
      <c r="A15" s="50">
        <v>2</v>
      </c>
      <c r="B15" s="18" t="s">
        <v>26</v>
      </c>
      <c r="C15" s="20"/>
      <c r="D15" s="51"/>
    </row>
    <row r="16" spans="1:4" ht="16.5" customHeight="1">
      <c r="A16" s="50" t="s">
        <v>11</v>
      </c>
      <c r="B16" s="21" t="s">
        <v>24</v>
      </c>
      <c r="C16" s="36">
        <f>D5*D7*12</f>
        <v>45419.568000000007</v>
      </c>
      <c r="D16" s="90" t="s">
        <v>6</v>
      </c>
    </row>
    <row r="17" spans="1:4" ht="15.75" customHeight="1">
      <c r="A17" s="50" t="s">
        <v>12</v>
      </c>
      <c r="B17" s="21" t="s">
        <v>25</v>
      </c>
      <c r="C17" s="36">
        <f>D5*D8*12</f>
        <v>20145.024000000001</v>
      </c>
      <c r="D17" s="90"/>
    </row>
    <row r="18" spans="1:4" ht="25.5">
      <c r="A18" s="50" t="s">
        <v>13</v>
      </c>
      <c r="B18" s="21" t="s">
        <v>7</v>
      </c>
      <c r="C18" s="36">
        <f>D5*D9*12</f>
        <v>14269.392</v>
      </c>
      <c r="D18" s="90"/>
    </row>
    <row r="19" spans="1:4">
      <c r="A19" s="50" t="s">
        <v>14</v>
      </c>
      <c r="B19" s="21" t="s">
        <v>8</v>
      </c>
      <c r="C19" s="36">
        <f>D5*D10*12</f>
        <v>2891.1840000000002</v>
      </c>
      <c r="D19" s="90"/>
    </row>
    <row r="20" spans="1:4">
      <c r="A20" s="50" t="s">
        <v>15</v>
      </c>
      <c r="B20" s="21" t="s">
        <v>9</v>
      </c>
      <c r="C20" s="36">
        <f>D5*D11*12</f>
        <v>0</v>
      </c>
      <c r="D20" s="90"/>
    </row>
    <row r="21" spans="1:4">
      <c r="A21" s="50" t="s">
        <v>16</v>
      </c>
      <c r="B21" s="21" t="s">
        <v>10</v>
      </c>
      <c r="C21" s="45">
        <v>0</v>
      </c>
      <c r="D21" s="90"/>
    </row>
    <row r="22" spans="1:4">
      <c r="A22" s="50"/>
      <c r="B22" s="23" t="s">
        <v>17</v>
      </c>
      <c r="C22" s="46">
        <f>SUM(C16:C21)</f>
        <v>82725.167999999991</v>
      </c>
      <c r="D22" s="51"/>
    </row>
    <row r="23" spans="1:4" ht="15" customHeight="1">
      <c r="A23" s="50" t="s">
        <v>32</v>
      </c>
      <c r="B23" s="18" t="s">
        <v>31</v>
      </c>
      <c r="C23" s="20"/>
      <c r="D23" s="51"/>
    </row>
    <row r="24" spans="1:4">
      <c r="A24" s="50" t="s">
        <v>33</v>
      </c>
      <c r="B24" s="53" t="s">
        <v>24</v>
      </c>
      <c r="C24" s="36">
        <f>D5*D7*12</f>
        <v>45419.568000000007</v>
      </c>
      <c r="D24" s="51"/>
    </row>
    <row r="25" spans="1:4" ht="25.5">
      <c r="A25" s="50" t="s">
        <v>34</v>
      </c>
      <c r="B25" s="53" t="s">
        <v>25</v>
      </c>
      <c r="C25" s="36">
        <f>C17</f>
        <v>20145.024000000001</v>
      </c>
      <c r="D25" s="51"/>
    </row>
    <row r="26" spans="1:4" ht="25.5">
      <c r="A26" s="50" t="s">
        <v>35</v>
      </c>
      <c r="B26" s="53" t="s">
        <v>7</v>
      </c>
      <c r="C26" s="20"/>
      <c r="D26" s="51"/>
    </row>
    <row r="27" spans="1:4" ht="14.25" customHeight="1">
      <c r="A27" s="25" t="s">
        <v>36</v>
      </c>
      <c r="B27" s="53" t="s">
        <v>96</v>
      </c>
      <c r="C27" s="36">
        <v>0</v>
      </c>
      <c r="D27" s="51"/>
    </row>
    <row r="28" spans="1:4" ht="13.5" customHeight="1">
      <c r="A28" s="25" t="s">
        <v>37</v>
      </c>
      <c r="B28" s="53" t="s">
        <v>114</v>
      </c>
      <c r="C28" s="36">
        <v>0</v>
      </c>
      <c r="D28" s="51"/>
    </row>
    <row r="29" spans="1:4" ht="13.5" customHeight="1">
      <c r="A29" s="25" t="s">
        <v>38</v>
      </c>
      <c r="B29" s="53" t="s">
        <v>115</v>
      </c>
      <c r="C29" s="36">
        <v>0</v>
      </c>
      <c r="D29" s="51"/>
    </row>
    <row r="30" spans="1:4">
      <c r="A30" s="50" t="s">
        <v>40</v>
      </c>
      <c r="B30" s="53" t="s">
        <v>9</v>
      </c>
      <c r="C30" s="36">
        <f>D5*D11*12</f>
        <v>0</v>
      </c>
      <c r="D30" s="11"/>
    </row>
    <row r="31" spans="1:4">
      <c r="A31" s="50" t="s">
        <v>41</v>
      </c>
      <c r="B31" s="53" t="s">
        <v>10</v>
      </c>
      <c r="C31" s="45">
        <v>0</v>
      </c>
      <c r="D31" s="11"/>
    </row>
    <row r="32" spans="1:4" s="12" customFormat="1" ht="15" customHeight="1">
      <c r="A32" s="91" t="s">
        <v>17</v>
      </c>
      <c r="B32" s="91"/>
      <c r="C32" s="46">
        <f>SUM(C24:C31)</f>
        <v>65564.592000000004</v>
      </c>
      <c r="D32" s="14"/>
    </row>
    <row r="33" spans="1:4" ht="13.5" customHeight="1">
      <c r="A33" s="92" t="s">
        <v>43</v>
      </c>
      <c r="B33" s="92"/>
      <c r="C33" s="92"/>
      <c r="D33" s="92"/>
    </row>
    <row r="34" spans="1:4" ht="29.25" customHeight="1">
      <c r="A34" s="50" t="s">
        <v>47</v>
      </c>
      <c r="B34" s="21" t="s">
        <v>44</v>
      </c>
      <c r="C34" s="46">
        <v>845</v>
      </c>
      <c r="D34" s="49" t="s">
        <v>52</v>
      </c>
    </row>
    <row r="35" spans="1:4" ht="13.5" customHeight="1">
      <c r="A35" s="50" t="s">
        <v>18</v>
      </c>
      <c r="B35" s="21" t="s">
        <v>54</v>
      </c>
      <c r="C35" s="36">
        <v>82725</v>
      </c>
      <c r="D35" s="93" t="s">
        <v>45</v>
      </c>
    </row>
    <row r="36" spans="1:4" ht="14.25" customHeight="1">
      <c r="A36" s="50" t="s">
        <v>19</v>
      </c>
      <c r="B36" s="21" t="s">
        <v>55</v>
      </c>
      <c r="C36" s="36">
        <v>82640</v>
      </c>
      <c r="D36" s="93"/>
    </row>
    <row r="37" spans="1:4" ht="24.75" customHeight="1">
      <c r="A37" s="50" t="s">
        <v>48</v>
      </c>
      <c r="B37" s="62" t="s">
        <v>46</v>
      </c>
      <c r="C37" s="46">
        <f>C35-C36+C34</f>
        <v>930</v>
      </c>
      <c r="D37" s="63" t="s">
        <v>52</v>
      </c>
    </row>
    <row r="38" spans="1:4">
      <c r="A38" s="50"/>
      <c r="B38" s="21" t="s">
        <v>49</v>
      </c>
      <c r="C38" s="44"/>
      <c r="D38" s="51"/>
    </row>
    <row r="39" spans="1:4">
      <c r="A39" s="94" t="s">
        <v>50</v>
      </c>
      <c r="B39" s="94"/>
      <c r="C39" s="94"/>
      <c r="D39" s="94"/>
    </row>
    <row r="40" spans="1:4" ht="16.5">
      <c r="A40" s="50" t="s">
        <v>109</v>
      </c>
      <c r="B40" s="21" t="s">
        <v>51</v>
      </c>
      <c r="C40" s="20">
        <v>0</v>
      </c>
      <c r="D40" s="51" t="s">
        <v>53</v>
      </c>
    </row>
    <row r="41" spans="1:4" ht="26.25" customHeight="1">
      <c r="A41" s="95" t="s">
        <v>62</v>
      </c>
      <c r="B41" s="96"/>
      <c r="C41" s="46">
        <f>(C14+C18)-(C27+C28+C29)</f>
        <v>8037.3919999999998</v>
      </c>
      <c r="D41" s="30"/>
    </row>
    <row r="42" spans="1:4" ht="15" customHeight="1">
      <c r="A42" s="92" t="s">
        <v>108</v>
      </c>
      <c r="B42" s="92"/>
      <c r="C42" s="92"/>
      <c r="D42" s="92"/>
    </row>
    <row r="43" spans="1:4" ht="13.5" customHeight="1">
      <c r="A43" s="50" t="s">
        <v>110</v>
      </c>
      <c r="B43" s="21" t="s">
        <v>54</v>
      </c>
      <c r="C43" s="36">
        <v>0</v>
      </c>
      <c r="D43" s="93" t="s">
        <v>45</v>
      </c>
    </row>
    <row r="44" spans="1:4" ht="14.25" customHeight="1">
      <c r="A44" s="50" t="s">
        <v>111</v>
      </c>
      <c r="B44" s="21" t="s">
        <v>55</v>
      </c>
      <c r="C44" s="36">
        <v>0</v>
      </c>
      <c r="D44" s="93"/>
    </row>
    <row r="45" spans="1:4" ht="22.5" customHeight="1">
      <c r="A45" s="50" t="s">
        <v>112</v>
      </c>
      <c r="B45" s="62" t="s">
        <v>113</v>
      </c>
      <c r="C45" s="46">
        <f>C43-C44</f>
        <v>0</v>
      </c>
      <c r="D45" s="49" t="s">
        <v>52</v>
      </c>
    </row>
    <row r="46" spans="1:4" ht="25.5">
      <c r="A46" s="88" t="s">
        <v>56</v>
      </c>
      <c r="B46" s="88"/>
      <c r="C46" s="10" t="s">
        <v>84</v>
      </c>
      <c r="D46" s="28" t="s">
        <v>59</v>
      </c>
    </row>
    <row r="47" spans="1:4">
      <c r="D47" s="7"/>
    </row>
    <row r="48" spans="1:4" ht="25.5">
      <c r="B48" s="9" t="s">
        <v>58</v>
      </c>
      <c r="C48" s="10" t="s">
        <v>84</v>
      </c>
      <c r="D48" s="7"/>
    </row>
    <row r="49" spans="1:4" s="1" customFormat="1">
      <c r="A49" s="8"/>
      <c r="B49" s="5"/>
      <c r="C49" s="10"/>
      <c r="D49" s="7"/>
    </row>
    <row r="50" spans="1:4" s="1" customFormat="1">
      <c r="A50" s="8"/>
      <c r="B50" s="5"/>
      <c r="C50" s="10"/>
      <c r="D50" s="7"/>
    </row>
    <row r="51" spans="1:4" s="1" customFormat="1">
      <c r="A51" s="8"/>
      <c r="B51" s="5"/>
      <c r="C51" s="10"/>
      <c r="D51" s="7"/>
    </row>
    <row r="52" spans="1:4" s="1" customFormat="1">
      <c r="A52" s="8"/>
      <c r="B52" s="5"/>
      <c r="C52" s="10"/>
      <c r="D52" s="7"/>
    </row>
    <row r="53" spans="1:4" s="1" customFormat="1">
      <c r="A53" s="8"/>
      <c r="B53" s="5"/>
      <c r="C53" s="10"/>
      <c r="D53" s="7"/>
    </row>
  </sheetData>
  <mergeCells count="19">
    <mergeCell ref="D16:D21"/>
    <mergeCell ref="A2:D2"/>
    <mergeCell ref="A4:D4"/>
    <mergeCell ref="A5:C5"/>
    <mergeCell ref="A6:C6"/>
    <mergeCell ref="A7:C7"/>
    <mergeCell ref="A8:C8"/>
    <mergeCell ref="A9:C9"/>
    <mergeCell ref="A10:C10"/>
    <mergeCell ref="A11:C11"/>
    <mergeCell ref="A12:D12"/>
    <mergeCell ref="D43:D44"/>
    <mergeCell ref="A46:B46"/>
    <mergeCell ref="A32:B32"/>
    <mergeCell ref="A33:D33"/>
    <mergeCell ref="D35:D36"/>
    <mergeCell ref="A39:D39"/>
    <mergeCell ref="A41:B41"/>
    <mergeCell ref="A42:D42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2:E53"/>
  <sheetViews>
    <sheetView workbookViewId="0">
      <selection activeCell="D6" sqref="D6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5" width="9.140625" style="1"/>
  </cols>
  <sheetData>
    <row r="2" spans="1:5" ht="27.75" customHeight="1">
      <c r="A2" s="84" t="s">
        <v>117</v>
      </c>
      <c r="B2" s="84"/>
      <c r="C2" s="84"/>
      <c r="D2" s="84"/>
      <c r="E2" s="3"/>
    </row>
    <row r="3" spans="1:5" ht="5.25" customHeight="1">
      <c r="A3" s="2"/>
      <c r="B3" s="2"/>
      <c r="C3" s="2"/>
      <c r="D3" s="2"/>
      <c r="E3" s="3"/>
    </row>
    <row r="4" spans="1:5" ht="12.75" customHeight="1">
      <c r="A4" s="85" t="s">
        <v>20</v>
      </c>
      <c r="B4" s="85"/>
      <c r="C4" s="85"/>
      <c r="D4" s="85"/>
      <c r="E4" s="3"/>
    </row>
    <row r="5" spans="1:5">
      <c r="A5" s="86" t="s">
        <v>21</v>
      </c>
      <c r="B5" s="86"/>
      <c r="C5" s="86"/>
      <c r="D5" s="11">
        <v>379.3</v>
      </c>
    </row>
    <row r="6" spans="1:5" ht="12.75" customHeight="1">
      <c r="A6" s="87" t="s">
        <v>70</v>
      </c>
      <c r="B6" s="87"/>
      <c r="C6" s="87"/>
      <c r="D6" s="20">
        <f>D7+D8+D9+D10</f>
        <v>19.63</v>
      </c>
    </row>
    <row r="7" spans="1:5" ht="12.75" customHeight="1">
      <c r="A7" s="86" t="s">
        <v>23</v>
      </c>
      <c r="B7" s="86"/>
      <c r="C7" s="86"/>
      <c r="D7" s="20">
        <v>9.74</v>
      </c>
    </row>
    <row r="8" spans="1:5" ht="12.75" customHeight="1">
      <c r="A8" s="83" t="s">
        <v>22</v>
      </c>
      <c r="B8" s="83"/>
      <c r="C8" s="83"/>
      <c r="D8" s="20">
        <v>4.32</v>
      </c>
    </row>
    <row r="9" spans="1:5" ht="12.75" customHeight="1">
      <c r="A9" s="83" t="s">
        <v>27</v>
      </c>
      <c r="B9" s="83"/>
      <c r="C9" s="83"/>
      <c r="D9" s="20">
        <v>4.9400000000000004</v>
      </c>
    </row>
    <row r="10" spans="1:5" ht="12.75" customHeight="1">
      <c r="A10" s="83" t="s">
        <v>28</v>
      </c>
      <c r="B10" s="83"/>
      <c r="C10" s="83"/>
      <c r="D10" s="20">
        <v>0.63</v>
      </c>
    </row>
    <row r="11" spans="1:5" ht="12.75" customHeight="1">
      <c r="A11" s="83" t="s">
        <v>29</v>
      </c>
      <c r="B11" s="83"/>
      <c r="C11" s="83"/>
      <c r="D11" s="20">
        <v>0</v>
      </c>
    </row>
    <row r="12" spans="1:5" ht="15" customHeight="1">
      <c r="A12" s="89" t="s">
        <v>0</v>
      </c>
      <c r="B12" s="89"/>
      <c r="C12" s="89"/>
      <c r="D12" s="89"/>
      <c r="E12" s="4"/>
    </row>
    <row r="13" spans="1:5" ht="24" customHeight="1">
      <c r="A13" s="48" t="s">
        <v>1</v>
      </c>
      <c r="B13" s="14" t="s">
        <v>2</v>
      </c>
      <c r="C13" s="15" t="s">
        <v>4</v>
      </c>
      <c r="D13" s="52" t="s">
        <v>3</v>
      </c>
    </row>
    <row r="14" spans="1:5" ht="42.75" customHeight="1">
      <c r="A14" s="50">
        <v>1</v>
      </c>
      <c r="B14" s="18" t="s">
        <v>172</v>
      </c>
      <c r="C14" s="47">
        <v>14791</v>
      </c>
      <c r="D14" s="51" t="s">
        <v>5</v>
      </c>
    </row>
    <row r="15" spans="1:5">
      <c r="A15" s="50">
        <v>2</v>
      </c>
      <c r="B15" s="18" t="s">
        <v>26</v>
      </c>
      <c r="C15" s="20"/>
      <c r="D15" s="51"/>
    </row>
    <row r="16" spans="1:5" ht="16.5" customHeight="1">
      <c r="A16" s="50" t="s">
        <v>11</v>
      </c>
      <c r="B16" s="21" t="s">
        <v>24</v>
      </c>
      <c r="C16" s="36">
        <f>D5*D7*12</f>
        <v>44332.584000000003</v>
      </c>
      <c r="D16" s="90" t="s">
        <v>6</v>
      </c>
    </row>
    <row r="17" spans="1:5" ht="15.75" customHeight="1">
      <c r="A17" s="50" t="s">
        <v>12</v>
      </c>
      <c r="B17" s="21" t="s">
        <v>25</v>
      </c>
      <c r="C17" s="36">
        <f>D5*D8*12</f>
        <v>19662.912000000004</v>
      </c>
      <c r="D17" s="90"/>
    </row>
    <row r="18" spans="1:5" ht="25.5">
      <c r="A18" s="50" t="s">
        <v>13</v>
      </c>
      <c r="B18" s="21" t="s">
        <v>7</v>
      </c>
      <c r="C18" s="36">
        <f>D5*D9*12</f>
        <v>22484.904000000002</v>
      </c>
      <c r="D18" s="90"/>
    </row>
    <row r="19" spans="1:5">
      <c r="A19" s="50" t="s">
        <v>14</v>
      </c>
      <c r="B19" s="21" t="s">
        <v>8</v>
      </c>
      <c r="C19" s="36">
        <f>D5*D10*12</f>
        <v>2867.5079999999998</v>
      </c>
      <c r="D19" s="90"/>
    </row>
    <row r="20" spans="1:5">
      <c r="A20" s="50" t="s">
        <v>15</v>
      </c>
      <c r="B20" s="21" t="s">
        <v>9</v>
      </c>
      <c r="C20" s="36">
        <f>D5*D11*12</f>
        <v>0</v>
      </c>
      <c r="D20" s="90"/>
    </row>
    <row r="21" spans="1:5">
      <c r="A21" s="50" t="s">
        <v>16</v>
      </c>
      <c r="B21" s="21" t="s">
        <v>10</v>
      </c>
      <c r="C21" s="45">
        <v>0</v>
      </c>
      <c r="D21" s="90"/>
    </row>
    <row r="22" spans="1:5">
      <c r="A22" s="50"/>
      <c r="B22" s="23" t="s">
        <v>17</v>
      </c>
      <c r="C22" s="46">
        <f>SUM(C16:C21)</f>
        <v>89347.90800000001</v>
      </c>
      <c r="D22" s="51"/>
    </row>
    <row r="23" spans="1:5" ht="15" customHeight="1">
      <c r="A23" s="50" t="s">
        <v>32</v>
      </c>
      <c r="B23" s="18" t="s">
        <v>31</v>
      </c>
      <c r="C23" s="20"/>
      <c r="D23" s="51"/>
    </row>
    <row r="24" spans="1:5">
      <c r="A24" s="50" t="s">
        <v>33</v>
      </c>
      <c r="B24" s="53" t="s">
        <v>24</v>
      </c>
      <c r="C24" s="36">
        <f>D5*D7*12</f>
        <v>44332.584000000003</v>
      </c>
      <c r="D24" s="51"/>
    </row>
    <row r="25" spans="1:5" ht="25.5">
      <c r="A25" s="50" t="s">
        <v>34</v>
      </c>
      <c r="B25" s="53" t="s">
        <v>25</v>
      </c>
      <c r="C25" s="36">
        <f>C17</f>
        <v>19662.912000000004</v>
      </c>
      <c r="D25" s="51"/>
    </row>
    <row r="26" spans="1:5" ht="25.5">
      <c r="A26" s="50" t="s">
        <v>35</v>
      </c>
      <c r="B26" s="53" t="s">
        <v>7</v>
      </c>
      <c r="C26" s="20"/>
      <c r="D26" s="51"/>
    </row>
    <row r="27" spans="1:5" ht="14.25" customHeight="1">
      <c r="A27" s="25" t="s">
        <v>36</v>
      </c>
      <c r="B27" s="53" t="s">
        <v>96</v>
      </c>
      <c r="C27" s="36">
        <v>21633</v>
      </c>
      <c r="D27" s="51"/>
    </row>
    <row r="28" spans="1:5" ht="13.5" customHeight="1">
      <c r="A28" s="25" t="s">
        <v>37</v>
      </c>
      <c r="B28" s="53" t="s">
        <v>114</v>
      </c>
      <c r="C28" s="36">
        <v>10451</v>
      </c>
      <c r="D28" s="51"/>
    </row>
    <row r="29" spans="1:5" ht="13.5" customHeight="1">
      <c r="A29" s="25" t="s">
        <v>38</v>
      </c>
      <c r="B29" s="53" t="s">
        <v>115</v>
      </c>
      <c r="C29" s="36">
        <v>6446</v>
      </c>
      <c r="D29" s="51"/>
    </row>
    <row r="30" spans="1:5">
      <c r="A30" s="50" t="s">
        <v>40</v>
      </c>
      <c r="B30" s="53" t="s">
        <v>9</v>
      </c>
      <c r="C30" s="36">
        <f>D5*D11*12</f>
        <v>0</v>
      </c>
      <c r="D30" s="11"/>
    </row>
    <row r="31" spans="1:5">
      <c r="A31" s="50" t="s">
        <v>41</v>
      </c>
      <c r="B31" s="53" t="s">
        <v>10</v>
      </c>
      <c r="C31" s="45">
        <v>0</v>
      </c>
      <c r="D31" s="11"/>
    </row>
    <row r="32" spans="1:5" s="12" customFormat="1" ht="15" customHeight="1">
      <c r="A32" s="91" t="s">
        <v>17</v>
      </c>
      <c r="B32" s="91"/>
      <c r="C32" s="46">
        <f>SUM(C24:C31)</f>
        <v>102525.49600000001</v>
      </c>
      <c r="D32" s="14"/>
      <c r="E32" s="4"/>
    </row>
    <row r="33" spans="1:4" ht="13.5" customHeight="1">
      <c r="A33" s="92" t="s">
        <v>43</v>
      </c>
      <c r="B33" s="92"/>
      <c r="C33" s="92"/>
      <c r="D33" s="92"/>
    </row>
    <row r="34" spans="1:4" ht="29.25" customHeight="1">
      <c r="A34" s="50" t="s">
        <v>47</v>
      </c>
      <c r="B34" s="21" t="s">
        <v>44</v>
      </c>
      <c r="C34" s="46">
        <v>758</v>
      </c>
      <c r="D34" s="49" t="s">
        <v>52</v>
      </c>
    </row>
    <row r="35" spans="1:4" ht="13.5" customHeight="1">
      <c r="A35" s="50" t="s">
        <v>18</v>
      </c>
      <c r="B35" s="21" t="s">
        <v>54</v>
      </c>
      <c r="C35" s="36">
        <v>89207</v>
      </c>
      <c r="D35" s="93" t="s">
        <v>45</v>
      </c>
    </row>
    <row r="36" spans="1:4" ht="14.25" customHeight="1">
      <c r="A36" s="50" t="s">
        <v>19</v>
      </c>
      <c r="B36" s="21" t="s">
        <v>55</v>
      </c>
      <c r="C36" s="36">
        <v>89207</v>
      </c>
      <c r="D36" s="93"/>
    </row>
    <row r="37" spans="1:4" ht="24.75" customHeight="1">
      <c r="A37" s="50" t="s">
        <v>48</v>
      </c>
      <c r="B37" s="62" t="s">
        <v>46</v>
      </c>
      <c r="C37" s="46">
        <f>C35-C36+C34</f>
        <v>758</v>
      </c>
      <c r="D37" s="63" t="s">
        <v>52</v>
      </c>
    </row>
    <row r="38" spans="1:4">
      <c r="A38" s="50"/>
      <c r="B38" s="21" t="s">
        <v>49</v>
      </c>
      <c r="C38" s="44"/>
      <c r="D38" s="51"/>
    </row>
    <row r="39" spans="1:4">
      <c r="A39" s="94" t="s">
        <v>50</v>
      </c>
      <c r="B39" s="94"/>
      <c r="C39" s="94"/>
      <c r="D39" s="94"/>
    </row>
    <row r="40" spans="1:4" ht="16.5">
      <c r="A40" s="50" t="s">
        <v>109</v>
      </c>
      <c r="B40" s="21" t="s">
        <v>51</v>
      </c>
      <c r="C40" s="20">
        <v>0</v>
      </c>
      <c r="D40" s="51" t="s">
        <v>53</v>
      </c>
    </row>
    <row r="41" spans="1:4" ht="26.25" customHeight="1">
      <c r="A41" s="95" t="s">
        <v>62</v>
      </c>
      <c r="B41" s="96"/>
      <c r="C41" s="46">
        <f>(C14+C18)-(C27+C28+C29)</f>
        <v>-1254.0959999999977</v>
      </c>
      <c r="D41" s="30"/>
    </row>
    <row r="42" spans="1:4" ht="15" customHeight="1">
      <c r="A42" s="92" t="s">
        <v>108</v>
      </c>
      <c r="B42" s="92"/>
      <c r="C42" s="92"/>
      <c r="D42" s="92"/>
    </row>
    <row r="43" spans="1:4" ht="13.5" customHeight="1">
      <c r="A43" s="50" t="s">
        <v>110</v>
      </c>
      <c r="B43" s="21" t="s">
        <v>54</v>
      </c>
      <c r="C43" s="36">
        <v>41531</v>
      </c>
      <c r="D43" s="93" t="s">
        <v>45</v>
      </c>
    </row>
    <row r="44" spans="1:4" ht="14.25" customHeight="1">
      <c r="A44" s="50" t="s">
        <v>111</v>
      </c>
      <c r="B44" s="21" t="s">
        <v>55</v>
      </c>
      <c r="C44" s="36">
        <v>41419</v>
      </c>
      <c r="D44" s="93"/>
    </row>
    <row r="45" spans="1:4" ht="22.5" customHeight="1">
      <c r="A45" s="50" t="s">
        <v>112</v>
      </c>
      <c r="B45" s="62" t="s">
        <v>113</v>
      </c>
      <c r="C45" s="46">
        <f>C43-C44</f>
        <v>112</v>
      </c>
      <c r="D45" s="49" t="s">
        <v>52</v>
      </c>
    </row>
    <row r="46" spans="1:4" ht="25.5">
      <c r="A46" s="88" t="s">
        <v>56</v>
      </c>
      <c r="B46" s="88"/>
      <c r="C46" s="10" t="s">
        <v>84</v>
      </c>
      <c r="D46" s="28" t="s">
        <v>59</v>
      </c>
    </row>
    <row r="47" spans="1:4">
      <c r="D47" s="7"/>
    </row>
    <row r="48" spans="1:4" ht="25.5">
      <c r="B48" s="9" t="s">
        <v>58</v>
      </c>
      <c r="C48" s="10" t="s">
        <v>84</v>
      </c>
      <c r="D48" s="7"/>
    </row>
    <row r="49" spans="1:4" s="1" customFormat="1">
      <c r="A49" s="8"/>
      <c r="B49" s="5"/>
      <c r="C49" s="10"/>
      <c r="D49" s="7"/>
    </row>
    <row r="50" spans="1:4" s="1" customFormat="1">
      <c r="A50" s="8"/>
      <c r="B50" s="5"/>
      <c r="C50" s="10"/>
      <c r="D50" s="7"/>
    </row>
    <row r="51" spans="1:4" s="1" customFormat="1">
      <c r="A51" s="8"/>
      <c r="B51" s="5"/>
      <c r="C51" s="10"/>
      <c r="D51" s="7"/>
    </row>
    <row r="52" spans="1:4" s="1" customFormat="1">
      <c r="A52" s="8"/>
      <c r="B52" s="5"/>
      <c r="C52" s="10"/>
      <c r="D52" s="7"/>
    </row>
    <row r="53" spans="1:4" s="1" customFormat="1">
      <c r="A53" s="8"/>
      <c r="B53" s="5"/>
      <c r="C53" s="10"/>
      <c r="D53" s="7"/>
    </row>
  </sheetData>
  <mergeCells count="19">
    <mergeCell ref="D16:D21"/>
    <mergeCell ref="A2:D2"/>
    <mergeCell ref="A4:D4"/>
    <mergeCell ref="A5:C5"/>
    <mergeCell ref="A6:C6"/>
    <mergeCell ref="A7:C7"/>
    <mergeCell ref="A8:C8"/>
    <mergeCell ref="A9:C9"/>
    <mergeCell ref="A10:C10"/>
    <mergeCell ref="A11:C11"/>
    <mergeCell ref="A12:D12"/>
    <mergeCell ref="D43:D44"/>
    <mergeCell ref="A46:B46"/>
    <mergeCell ref="A32:B32"/>
    <mergeCell ref="A33:D33"/>
    <mergeCell ref="D35:D36"/>
    <mergeCell ref="A39:D39"/>
    <mergeCell ref="A41:B41"/>
    <mergeCell ref="A42:D42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2:D53"/>
  <sheetViews>
    <sheetView topLeftCell="A7" workbookViewId="0">
      <selection activeCell="H17" sqref="H17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</cols>
  <sheetData>
    <row r="2" spans="1:4" ht="27.75" customHeight="1">
      <c r="A2" s="84" t="s">
        <v>116</v>
      </c>
      <c r="B2" s="84"/>
      <c r="C2" s="84"/>
      <c r="D2" s="84"/>
    </row>
    <row r="3" spans="1:4" ht="5.25" customHeight="1">
      <c r="A3" s="2"/>
      <c r="B3" s="2"/>
      <c r="C3" s="2"/>
      <c r="D3" s="2"/>
    </row>
    <row r="4" spans="1:4" ht="12.75" customHeight="1">
      <c r="A4" s="85" t="s">
        <v>20</v>
      </c>
      <c r="B4" s="85"/>
      <c r="C4" s="85"/>
      <c r="D4" s="85"/>
    </row>
    <row r="5" spans="1:4">
      <c r="A5" s="86" t="s">
        <v>21</v>
      </c>
      <c r="B5" s="86"/>
      <c r="C5" s="86"/>
      <c r="D5" s="11">
        <v>478.53</v>
      </c>
    </row>
    <row r="6" spans="1:4" ht="12.75" customHeight="1">
      <c r="A6" s="87" t="s">
        <v>70</v>
      </c>
      <c r="B6" s="87"/>
      <c r="C6" s="87"/>
      <c r="D6" s="20">
        <f>D7+D8+D9+D10</f>
        <v>19.600000000000001</v>
      </c>
    </row>
    <row r="7" spans="1:4" ht="12.75" customHeight="1">
      <c r="A7" s="86" t="s">
        <v>23</v>
      </c>
      <c r="B7" s="86"/>
      <c r="C7" s="86"/>
      <c r="D7" s="20">
        <v>9.74</v>
      </c>
    </row>
    <row r="8" spans="1:4" ht="12.75" customHeight="1">
      <c r="A8" s="83" t="s">
        <v>22</v>
      </c>
      <c r="B8" s="83"/>
      <c r="C8" s="83"/>
      <c r="D8" s="20">
        <v>4.32</v>
      </c>
    </row>
    <row r="9" spans="1:4" ht="12.75" customHeight="1">
      <c r="A9" s="83" t="s">
        <v>27</v>
      </c>
      <c r="B9" s="83"/>
      <c r="C9" s="83"/>
      <c r="D9" s="20">
        <v>5.03</v>
      </c>
    </row>
    <row r="10" spans="1:4" ht="12.75" customHeight="1">
      <c r="A10" s="83" t="s">
        <v>28</v>
      </c>
      <c r="B10" s="83"/>
      <c r="C10" s="83"/>
      <c r="D10" s="20">
        <v>0.51</v>
      </c>
    </row>
    <row r="11" spans="1:4" ht="12.75" customHeight="1">
      <c r="A11" s="83" t="s">
        <v>29</v>
      </c>
      <c r="B11" s="83"/>
      <c r="C11" s="83"/>
      <c r="D11" s="20">
        <v>0</v>
      </c>
    </row>
    <row r="12" spans="1:4" ht="15" customHeight="1">
      <c r="A12" s="89" t="s">
        <v>0</v>
      </c>
      <c r="B12" s="89"/>
      <c r="C12" s="89"/>
      <c r="D12" s="89"/>
    </row>
    <row r="13" spans="1:4" ht="24" customHeight="1">
      <c r="A13" s="48" t="s">
        <v>1</v>
      </c>
      <c r="B13" s="14" t="s">
        <v>2</v>
      </c>
      <c r="C13" s="15" t="s">
        <v>4</v>
      </c>
      <c r="D13" s="52" t="s">
        <v>3</v>
      </c>
    </row>
    <row r="14" spans="1:4" ht="42.75" customHeight="1">
      <c r="A14" s="50">
        <v>1</v>
      </c>
      <c r="B14" s="18" t="s">
        <v>172</v>
      </c>
      <c r="C14" s="47">
        <v>14294</v>
      </c>
      <c r="D14" s="51" t="s">
        <v>5</v>
      </c>
    </row>
    <row r="15" spans="1:4">
      <c r="A15" s="50">
        <v>2</v>
      </c>
      <c r="B15" s="18" t="s">
        <v>26</v>
      </c>
      <c r="C15" s="20"/>
      <c r="D15" s="51"/>
    </row>
    <row r="16" spans="1:4" ht="16.5" customHeight="1">
      <c r="A16" s="50" t="s">
        <v>11</v>
      </c>
      <c r="B16" s="21" t="s">
        <v>24</v>
      </c>
      <c r="C16" s="36">
        <f>D5*D7*12</f>
        <v>55930.5864</v>
      </c>
      <c r="D16" s="90" t="s">
        <v>6</v>
      </c>
    </row>
    <row r="17" spans="1:4" ht="15.75" customHeight="1">
      <c r="A17" s="50" t="s">
        <v>12</v>
      </c>
      <c r="B17" s="21" t="s">
        <v>25</v>
      </c>
      <c r="C17" s="36">
        <f>D5*D8*12</f>
        <v>24806.995200000001</v>
      </c>
      <c r="D17" s="90"/>
    </row>
    <row r="18" spans="1:4" ht="25.5">
      <c r="A18" s="50" t="s">
        <v>13</v>
      </c>
      <c r="B18" s="21" t="s">
        <v>7</v>
      </c>
      <c r="C18" s="36">
        <f>D5*D9*12</f>
        <v>28884.070800000001</v>
      </c>
      <c r="D18" s="90"/>
    </row>
    <row r="19" spans="1:4">
      <c r="A19" s="50" t="s">
        <v>14</v>
      </c>
      <c r="B19" s="21" t="s">
        <v>8</v>
      </c>
      <c r="C19" s="36">
        <f>D5*D10*12</f>
        <v>2928.6035999999999</v>
      </c>
      <c r="D19" s="90"/>
    </row>
    <row r="20" spans="1:4">
      <c r="A20" s="50" t="s">
        <v>15</v>
      </c>
      <c r="B20" s="21" t="s">
        <v>9</v>
      </c>
      <c r="C20" s="36">
        <f>D5*D11*12</f>
        <v>0</v>
      </c>
      <c r="D20" s="90"/>
    </row>
    <row r="21" spans="1:4">
      <c r="A21" s="50" t="s">
        <v>16</v>
      </c>
      <c r="B21" s="21" t="s">
        <v>10</v>
      </c>
      <c r="C21" s="45">
        <v>0</v>
      </c>
      <c r="D21" s="90"/>
    </row>
    <row r="22" spans="1:4">
      <c r="A22" s="50"/>
      <c r="B22" s="23" t="s">
        <v>17</v>
      </c>
      <c r="C22" s="46">
        <f>SUM(C16:C21)</f>
        <v>112550.25600000001</v>
      </c>
      <c r="D22" s="51"/>
    </row>
    <row r="23" spans="1:4" ht="15" customHeight="1">
      <c r="A23" s="50" t="s">
        <v>32</v>
      </c>
      <c r="B23" s="18" t="s">
        <v>31</v>
      </c>
      <c r="C23" s="20"/>
      <c r="D23" s="51"/>
    </row>
    <row r="24" spans="1:4">
      <c r="A24" s="50" t="s">
        <v>33</v>
      </c>
      <c r="B24" s="53" t="s">
        <v>24</v>
      </c>
      <c r="C24" s="36">
        <f>D5*D7*12</f>
        <v>55930.5864</v>
      </c>
      <c r="D24" s="51"/>
    </row>
    <row r="25" spans="1:4" ht="25.5">
      <c r="A25" s="50" t="s">
        <v>34</v>
      </c>
      <c r="B25" s="53" t="s">
        <v>25</v>
      </c>
      <c r="C25" s="36">
        <f>C17</f>
        <v>24806.995200000001</v>
      </c>
      <c r="D25" s="51"/>
    </row>
    <row r="26" spans="1:4" ht="25.5">
      <c r="A26" s="50" t="s">
        <v>35</v>
      </c>
      <c r="B26" s="53" t="s">
        <v>7</v>
      </c>
      <c r="C26" s="20"/>
      <c r="D26" s="51"/>
    </row>
    <row r="27" spans="1:4" ht="14.25" customHeight="1">
      <c r="A27" s="25" t="s">
        <v>36</v>
      </c>
      <c r="B27" s="53" t="s">
        <v>107</v>
      </c>
      <c r="C27" s="36">
        <v>25632</v>
      </c>
      <c r="D27" s="51"/>
    </row>
    <row r="28" spans="1:4" ht="13.5" customHeight="1">
      <c r="A28" s="25" t="s">
        <v>37</v>
      </c>
      <c r="B28" s="53" t="s">
        <v>76</v>
      </c>
      <c r="C28" s="36">
        <v>1543</v>
      </c>
      <c r="D28" s="51"/>
    </row>
    <row r="29" spans="1:4" s="1" customFormat="1">
      <c r="A29" s="50" t="s">
        <v>42</v>
      </c>
      <c r="B29" s="53" t="s">
        <v>8</v>
      </c>
      <c r="C29" s="36">
        <f>C19</f>
        <v>2928.6035999999999</v>
      </c>
      <c r="D29" s="11"/>
    </row>
    <row r="30" spans="1:4">
      <c r="A30" s="50" t="s">
        <v>40</v>
      </c>
      <c r="B30" s="53" t="s">
        <v>9</v>
      </c>
      <c r="C30" s="36">
        <f>D5*D11*12</f>
        <v>0</v>
      </c>
      <c r="D30" s="11"/>
    </row>
    <row r="31" spans="1:4">
      <c r="A31" s="50" t="s">
        <v>41</v>
      </c>
      <c r="B31" s="53" t="s">
        <v>10</v>
      </c>
      <c r="C31" s="45">
        <v>0</v>
      </c>
      <c r="D31" s="11"/>
    </row>
    <row r="32" spans="1:4" s="12" customFormat="1" ht="15" customHeight="1">
      <c r="A32" s="91" t="s">
        <v>17</v>
      </c>
      <c r="B32" s="91"/>
      <c r="C32" s="46">
        <f>SUM(C24:C31)</f>
        <v>110841.18520000001</v>
      </c>
      <c r="D32" s="14"/>
    </row>
    <row r="33" spans="1:4" ht="13.5" customHeight="1">
      <c r="A33" s="92" t="s">
        <v>43</v>
      </c>
      <c r="B33" s="92"/>
      <c r="C33" s="92"/>
      <c r="D33" s="92"/>
    </row>
    <row r="34" spans="1:4" ht="29.25" customHeight="1">
      <c r="A34" s="50" t="s">
        <v>47</v>
      </c>
      <c r="B34" s="21" t="s">
        <v>44</v>
      </c>
      <c r="C34" s="46">
        <v>159346</v>
      </c>
      <c r="D34" s="49" t="s">
        <v>52</v>
      </c>
    </row>
    <row r="35" spans="1:4" ht="13.5" customHeight="1">
      <c r="A35" s="50" t="s">
        <v>18</v>
      </c>
      <c r="B35" s="21" t="s">
        <v>54</v>
      </c>
      <c r="C35" s="36">
        <v>116924</v>
      </c>
      <c r="D35" s="93" t="s">
        <v>45</v>
      </c>
    </row>
    <row r="36" spans="1:4" ht="14.25" customHeight="1">
      <c r="A36" s="50" t="s">
        <v>19</v>
      </c>
      <c r="B36" s="21" t="s">
        <v>55</v>
      </c>
      <c r="C36" s="36">
        <v>119171</v>
      </c>
      <c r="D36" s="93"/>
    </row>
    <row r="37" spans="1:4" ht="24.75" customHeight="1">
      <c r="A37" s="50" t="s">
        <v>48</v>
      </c>
      <c r="B37" s="62" t="s">
        <v>46</v>
      </c>
      <c r="C37" s="46">
        <f>C35-C36+C34</f>
        <v>157099</v>
      </c>
      <c r="D37" s="63" t="s">
        <v>52</v>
      </c>
    </row>
    <row r="38" spans="1:4">
      <c r="A38" s="50"/>
      <c r="B38" s="21" t="s">
        <v>49</v>
      </c>
      <c r="C38" s="44"/>
      <c r="D38" s="51"/>
    </row>
    <row r="39" spans="1:4">
      <c r="A39" s="94" t="s">
        <v>50</v>
      </c>
      <c r="B39" s="94"/>
      <c r="C39" s="94"/>
      <c r="D39" s="94"/>
    </row>
    <row r="40" spans="1:4" ht="16.5">
      <c r="A40" s="50" t="s">
        <v>109</v>
      </c>
      <c r="B40" s="21" t="s">
        <v>51</v>
      </c>
      <c r="C40" s="20">
        <v>0</v>
      </c>
      <c r="D40" s="51" t="s">
        <v>53</v>
      </c>
    </row>
    <row r="41" spans="1:4" ht="26.25" customHeight="1">
      <c r="A41" s="95" t="s">
        <v>62</v>
      </c>
      <c r="B41" s="96"/>
      <c r="C41" s="46">
        <f>(C14+C18)-(C27+C28)</f>
        <v>16003.070800000001</v>
      </c>
      <c r="D41" s="30"/>
    </row>
    <row r="42" spans="1:4" ht="15" customHeight="1">
      <c r="A42" s="92" t="s">
        <v>108</v>
      </c>
      <c r="B42" s="92"/>
      <c r="C42" s="92"/>
      <c r="D42" s="92"/>
    </row>
    <row r="43" spans="1:4" ht="13.5" customHeight="1">
      <c r="A43" s="50" t="s">
        <v>110</v>
      </c>
      <c r="B43" s="21" t="s">
        <v>54</v>
      </c>
      <c r="C43" s="36">
        <v>75248</v>
      </c>
      <c r="D43" s="93" t="s">
        <v>45</v>
      </c>
    </row>
    <row r="44" spans="1:4" ht="14.25" customHeight="1">
      <c r="A44" s="50" t="s">
        <v>111</v>
      </c>
      <c r="B44" s="21" t="s">
        <v>55</v>
      </c>
      <c r="C44" s="36">
        <v>72473</v>
      </c>
      <c r="D44" s="93"/>
    </row>
    <row r="45" spans="1:4" ht="22.5" customHeight="1">
      <c r="A45" s="50" t="s">
        <v>112</v>
      </c>
      <c r="B45" s="62" t="s">
        <v>113</v>
      </c>
      <c r="C45" s="46">
        <f>C43-C44</f>
        <v>2775</v>
      </c>
      <c r="D45" s="49" t="s">
        <v>52</v>
      </c>
    </row>
    <row r="46" spans="1:4" ht="25.5">
      <c r="A46" s="88" t="s">
        <v>56</v>
      </c>
      <c r="B46" s="88"/>
      <c r="C46" s="10" t="s">
        <v>84</v>
      </c>
      <c r="D46" s="28" t="s">
        <v>59</v>
      </c>
    </row>
    <row r="47" spans="1:4">
      <c r="D47" s="7"/>
    </row>
    <row r="48" spans="1:4" ht="25.5">
      <c r="B48" s="9" t="s">
        <v>58</v>
      </c>
      <c r="C48" s="10" t="s">
        <v>84</v>
      </c>
      <c r="D48" s="7"/>
    </row>
    <row r="49" spans="1:4" s="1" customFormat="1">
      <c r="A49" s="8"/>
      <c r="B49" s="5"/>
      <c r="C49" s="10"/>
      <c r="D49" s="7"/>
    </row>
    <row r="50" spans="1:4" s="1" customFormat="1">
      <c r="A50" s="8"/>
      <c r="B50" s="5"/>
      <c r="C50" s="10"/>
      <c r="D50" s="7"/>
    </row>
    <row r="51" spans="1:4" s="1" customFormat="1">
      <c r="A51" s="8"/>
      <c r="B51" s="5"/>
      <c r="C51" s="10"/>
      <c r="D51" s="7"/>
    </row>
    <row r="52" spans="1:4" s="1" customFormat="1">
      <c r="A52" s="8"/>
      <c r="B52" s="5"/>
      <c r="C52" s="10"/>
      <c r="D52" s="7"/>
    </row>
    <row r="53" spans="1:4" s="1" customFormat="1">
      <c r="A53" s="8"/>
      <c r="B53" s="5"/>
      <c r="C53" s="10"/>
      <c r="D53" s="7"/>
    </row>
  </sheetData>
  <mergeCells count="19">
    <mergeCell ref="A2:D2"/>
    <mergeCell ref="A4:D4"/>
    <mergeCell ref="A5:C5"/>
    <mergeCell ref="A6:C6"/>
    <mergeCell ref="A7:C7"/>
    <mergeCell ref="A46:B46"/>
    <mergeCell ref="A42:D42"/>
    <mergeCell ref="A8:C8"/>
    <mergeCell ref="A9:C9"/>
    <mergeCell ref="A10:C10"/>
    <mergeCell ref="A11:C11"/>
    <mergeCell ref="A12:D12"/>
    <mergeCell ref="D16:D21"/>
    <mergeCell ref="D43:D44"/>
    <mergeCell ref="A32:B32"/>
    <mergeCell ref="A33:D33"/>
    <mergeCell ref="D35:D36"/>
    <mergeCell ref="A39:D39"/>
    <mergeCell ref="A41:B41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2:D53"/>
  <sheetViews>
    <sheetView workbookViewId="0">
      <selection activeCell="F14" sqref="F14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</cols>
  <sheetData>
    <row r="2" spans="1:4" ht="27.75" customHeight="1">
      <c r="A2" s="84" t="s">
        <v>103</v>
      </c>
      <c r="B2" s="84"/>
      <c r="C2" s="84"/>
      <c r="D2" s="84"/>
    </row>
    <row r="3" spans="1:4" ht="5.25" customHeight="1">
      <c r="A3" s="2"/>
      <c r="B3" s="2"/>
      <c r="C3" s="2"/>
      <c r="D3" s="2"/>
    </row>
    <row r="4" spans="1:4" ht="12.75" customHeight="1">
      <c r="A4" s="85" t="s">
        <v>20</v>
      </c>
      <c r="B4" s="85"/>
      <c r="C4" s="85"/>
      <c r="D4" s="85"/>
    </row>
    <row r="5" spans="1:4">
      <c r="A5" s="86" t="s">
        <v>21</v>
      </c>
      <c r="B5" s="86"/>
      <c r="C5" s="86"/>
      <c r="D5" s="11">
        <v>602.20000000000005</v>
      </c>
    </row>
    <row r="6" spans="1:4" ht="12.75" customHeight="1">
      <c r="A6" s="87" t="s">
        <v>70</v>
      </c>
      <c r="B6" s="87"/>
      <c r="C6" s="87"/>
      <c r="D6" s="20" t="s">
        <v>105</v>
      </c>
    </row>
    <row r="7" spans="1:4" ht="12.75" customHeight="1">
      <c r="A7" s="86" t="s">
        <v>23</v>
      </c>
      <c r="B7" s="86"/>
      <c r="C7" s="86"/>
      <c r="D7" s="20">
        <v>9.74</v>
      </c>
    </row>
    <row r="8" spans="1:4" ht="12.75" customHeight="1">
      <c r="A8" s="83" t="s">
        <v>22</v>
      </c>
      <c r="B8" s="83"/>
      <c r="C8" s="83"/>
      <c r="D8" s="20" t="s">
        <v>104</v>
      </c>
    </row>
    <row r="9" spans="1:4" ht="12.75" customHeight="1">
      <c r="A9" s="83" t="s">
        <v>27</v>
      </c>
      <c r="B9" s="83"/>
      <c r="C9" s="83"/>
      <c r="D9" s="20">
        <v>5.03</v>
      </c>
    </row>
    <row r="10" spans="1:4" ht="12.75" customHeight="1">
      <c r="A10" s="83" t="s">
        <v>28</v>
      </c>
      <c r="B10" s="83"/>
      <c r="C10" s="83"/>
      <c r="D10" s="20">
        <v>0.51</v>
      </c>
    </row>
    <row r="11" spans="1:4" ht="12.75" customHeight="1">
      <c r="A11" s="83" t="s">
        <v>29</v>
      </c>
      <c r="B11" s="83"/>
      <c r="C11" s="83"/>
      <c r="D11" s="20">
        <v>0</v>
      </c>
    </row>
    <row r="12" spans="1:4" ht="15" customHeight="1">
      <c r="A12" s="89" t="s">
        <v>0</v>
      </c>
      <c r="B12" s="89"/>
      <c r="C12" s="89"/>
      <c r="D12" s="89"/>
    </row>
    <row r="13" spans="1:4" ht="24" customHeight="1">
      <c r="A13" s="31" t="s">
        <v>1</v>
      </c>
      <c r="B13" s="14" t="s">
        <v>2</v>
      </c>
      <c r="C13" s="15" t="s">
        <v>4</v>
      </c>
      <c r="D13" s="35" t="s">
        <v>3</v>
      </c>
    </row>
    <row r="14" spans="1:4" ht="42.75" customHeight="1">
      <c r="A14" s="33">
        <v>1</v>
      </c>
      <c r="B14" s="18" t="s">
        <v>172</v>
      </c>
      <c r="C14" s="47">
        <v>-24516</v>
      </c>
      <c r="D14" s="32" t="s">
        <v>5</v>
      </c>
    </row>
    <row r="15" spans="1:4">
      <c r="A15" s="33">
        <v>2</v>
      </c>
      <c r="B15" s="18" t="s">
        <v>26</v>
      </c>
      <c r="C15" s="20"/>
      <c r="D15" s="32"/>
    </row>
    <row r="16" spans="1:4" ht="16.5" customHeight="1">
      <c r="A16" s="33" t="s">
        <v>11</v>
      </c>
      <c r="B16" s="21" t="s">
        <v>24</v>
      </c>
      <c r="C16" s="36">
        <f>D5*D7*12</f>
        <v>70385.136000000013</v>
      </c>
      <c r="D16" s="90" t="s">
        <v>6</v>
      </c>
    </row>
    <row r="17" spans="1:4" ht="15.75" customHeight="1">
      <c r="A17" s="33" t="s">
        <v>12</v>
      </c>
      <c r="B17" s="21" t="s">
        <v>25</v>
      </c>
      <c r="C17" s="36">
        <v>164383</v>
      </c>
      <c r="D17" s="90"/>
    </row>
    <row r="18" spans="1:4" ht="25.5">
      <c r="A18" s="33" t="s">
        <v>13</v>
      </c>
      <c r="B18" s="21" t="s">
        <v>7</v>
      </c>
      <c r="C18" s="36">
        <f>D5*D9*12</f>
        <v>36348.792000000001</v>
      </c>
      <c r="D18" s="90"/>
    </row>
    <row r="19" spans="1:4">
      <c r="A19" s="33" t="s">
        <v>14</v>
      </c>
      <c r="B19" s="21" t="s">
        <v>8</v>
      </c>
      <c r="C19" s="36">
        <f>D5*D10*12</f>
        <v>3685.4639999999999</v>
      </c>
      <c r="D19" s="90"/>
    </row>
    <row r="20" spans="1:4">
      <c r="A20" s="33" t="s">
        <v>15</v>
      </c>
      <c r="B20" s="21" t="s">
        <v>9</v>
      </c>
      <c r="C20" s="36">
        <f>D5*D11*12</f>
        <v>0</v>
      </c>
      <c r="D20" s="90"/>
    </row>
    <row r="21" spans="1:4">
      <c r="A21" s="33" t="s">
        <v>16</v>
      </c>
      <c r="B21" s="21" t="s">
        <v>10</v>
      </c>
      <c r="C21" s="45">
        <v>0</v>
      </c>
      <c r="D21" s="90"/>
    </row>
    <row r="22" spans="1:4">
      <c r="A22" s="33"/>
      <c r="B22" s="23" t="s">
        <v>17</v>
      </c>
      <c r="C22" s="46">
        <f>SUM(C16:C21)</f>
        <v>274802.39199999999</v>
      </c>
      <c r="D22" s="32"/>
    </row>
    <row r="23" spans="1:4" ht="15" customHeight="1">
      <c r="A23" s="33" t="s">
        <v>32</v>
      </c>
      <c r="B23" s="18" t="s">
        <v>31</v>
      </c>
      <c r="C23" s="20"/>
      <c r="D23" s="32"/>
    </row>
    <row r="24" spans="1:4">
      <c r="A24" s="33" t="s">
        <v>33</v>
      </c>
      <c r="B24" s="34" t="s">
        <v>24</v>
      </c>
      <c r="C24" s="36">
        <f>D5*D7*12</f>
        <v>70385.136000000013</v>
      </c>
      <c r="D24" s="32"/>
    </row>
    <row r="25" spans="1:4" ht="25.5">
      <c r="A25" s="33" t="s">
        <v>34</v>
      </c>
      <c r="B25" s="34" t="s">
        <v>25</v>
      </c>
      <c r="C25" s="36">
        <f>C17</f>
        <v>164383</v>
      </c>
      <c r="D25" s="32"/>
    </row>
    <row r="26" spans="1:4" ht="25.5">
      <c r="A26" s="33" t="s">
        <v>35</v>
      </c>
      <c r="B26" s="34" t="s">
        <v>7</v>
      </c>
      <c r="C26" s="20"/>
      <c r="D26" s="32"/>
    </row>
    <row r="27" spans="1:4" ht="14.25" customHeight="1">
      <c r="A27" s="25" t="s">
        <v>36</v>
      </c>
      <c r="B27" s="53" t="s">
        <v>106</v>
      </c>
      <c r="C27" s="36">
        <v>15394</v>
      </c>
      <c r="D27" s="32"/>
    </row>
    <row r="28" spans="1:4" ht="13.5" customHeight="1">
      <c r="A28" s="25" t="s">
        <v>37</v>
      </c>
      <c r="B28" s="53" t="s">
        <v>65</v>
      </c>
      <c r="C28" s="36">
        <v>959</v>
      </c>
      <c r="D28" s="32"/>
    </row>
    <row r="29" spans="1:4" ht="14.25" customHeight="1">
      <c r="A29" s="25" t="s">
        <v>38</v>
      </c>
      <c r="B29" s="34"/>
      <c r="C29" s="36">
        <v>0</v>
      </c>
      <c r="D29" s="32"/>
    </row>
    <row r="30" spans="1:4" ht="14.25" customHeight="1">
      <c r="A30" s="25" t="s">
        <v>39</v>
      </c>
      <c r="B30" s="34"/>
      <c r="C30" s="36">
        <v>0</v>
      </c>
      <c r="D30" s="32"/>
    </row>
    <row r="31" spans="1:4" ht="14.25" customHeight="1">
      <c r="A31" s="25" t="s">
        <v>63</v>
      </c>
      <c r="B31" s="34"/>
      <c r="C31" s="36"/>
      <c r="D31" s="32"/>
    </row>
    <row r="32" spans="1:4">
      <c r="A32" s="33" t="s">
        <v>42</v>
      </c>
      <c r="B32" s="34" t="s">
        <v>8</v>
      </c>
      <c r="C32" s="36">
        <f>C19</f>
        <v>3685.4639999999999</v>
      </c>
      <c r="D32" s="11"/>
    </row>
    <row r="33" spans="1:4">
      <c r="A33" s="33" t="s">
        <v>40</v>
      </c>
      <c r="B33" s="34" t="s">
        <v>9</v>
      </c>
      <c r="C33" s="36">
        <f>D5*D11*12</f>
        <v>0</v>
      </c>
      <c r="D33" s="11"/>
    </row>
    <row r="34" spans="1:4">
      <c r="A34" s="33" t="s">
        <v>41</v>
      </c>
      <c r="B34" s="34" t="s">
        <v>10</v>
      </c>
      <c r="C34" s="45">
        <v>0</v>
      </c>
      <c r="D34" s="11"/>
    </row>
    <row r="35" spans="1:4" s="12" customFormat="1" ht="15" customHeight="1">
      <c r="A35" s="91" t="s">
        <v>17</v>
      </c>
      <c r="B35" s="91"/>
      <c r="C35" s="46">
        <f>SUM(C24:C34)</f>
        <v>254806.6</v>
      </c>
      <c r="D35" s="14"/>
    </row>
    <row r="36" spans="1:4" ht="13.5" customHeight="1">
      <c r="A36" s="92" t="s">
        <v>43</v>
      </c>
      <c r="B36" s="92"/>
      <c r="C36" s="92"/>
      <c r="D36" s="92"/>
    </row>
    <row r="37" spans="1:4" ht="32.25" customHeight="1">
      <c r="A37" s="33" t="s">
        <v>47</v>
      </c>
      <c r="B37" s="21" t="s">
        <v>44</v>
      </c>
      <c r="C37" s="46">
        <v>1735</v>
      </c>
      <c r="D37" s="42" t="s">
        <v>52</v>
      </c>
    </row>
    <row r="38" spans="1:4" ht="13.5" customHeight="1">
      <c r="A38" s="33" t="s">
        <v>18</v>
      </c>
      <c r="B38" s="21" t="s">
        <v>54</v>
      </c>
      <c r="C38" s="36">
        <v>274802</v>
      </c>
      <c r="D38" s="93" t="s">
        <v>45</v>
      </c>
    </row>
    <row r="39" spans="1:4" ht="14.25" customHeight="1">
      <c r="A39" s="33" t="s">
        <v>19</v>
      </c>
      <c r="B39" s="21" t="s">
        <v>55</v>
      </c>
      <c r="C39" s="36">
        <v>292394</v>
      </c>
      <c r="D39" s="93"/>
    </row>
    <row r="40" spans="1:4" ht="34.5" customHeight="1">
      <c r="A40" s="33" t="s">
        <v>48</v>
      </c>
      <c r="B40" s="21" t="s">
        <v>46</v>
      </c>
      <c r="C40" s="46">
        <f>C38-C39+C37</f>
        <v>-15857</v>
      </c>
      <c r="D40" s="42" t="s">
        <v>52</v>
      </c>
    </row>
    <row r="41" spans="1:4">
      <c r="A41" s="33"/>
      <c r="B41" s="21" t="s">
        <v>49</v>
      </c>
      <c r="C41" s="44"/>
      <c r="D41" s="32"/>
    </row>
    <row r="42" spans="1:4">
      <c r="A42" s="94" t="s">
        <v>50</v>
      </c>
      <c r="B42" s="94"/>
      <c r="C42" s="94"/>
      <c r="D42" s="94"/>
    </row>
    <row r="43" spans="1:4" ht="16.5">
      <c r="A43" s="33"/>
      <c r="B43" s="21" t="s">
        <v>51</v>
      </c>
      <c r="C43" s="20">
        <v>0</v>
      </c>
      <c r="D43" s="32" t="s">
        <v>53</v>
      </c>
    </row>
    <row r="44" spans="1:4" ht="26.25" customHeight="1">
      <c r="A44" s="95" t="s">
        <v>62</v>
      </c>
      <c r="B44" s="96"/>
      <c r="C44" s="46">
        <f>(C14+C18)-(C27+C28+C29+C30+C31)</f>
        <v>-4520.2079999999987</v>
      </c>
      <c r="D44" s="30"/>
    </row>
    <row r="45" spans="1:4">
      <c r="D45" s="7"/>
    </row>
    <row r="46" spans="1:4" ht="25.5">
      <c r="A46" s="88" t="s">
        <v>56</v>
      </c>
      <c r="B46" s="88"/>
      <c r="C46" s="10" t="s">
        <v>84</v>
      </c>
      <c r="D46" s="28" t="s">
        <v>59</v>
      </c>
    </row>
    <row r="47" spans="1:4">
      <c r="D47" s="7"/>
    </row>
    <row r="48" spans="1:4" ht="25.5">
      <c r="B48" s="9" t="s">
        <v>58</v>
      </c>
      <c r="C48" s="10" t="s">
        <v>84</v>
      </c>
      <c r="D48" s="7"/>
    </row>
    <row r="49" spans="4:4">
      <c r="D49" s="7"/>
    </row>
    <row r="50" spans="4:4">
      <c r="D50" s="7"/>
    </row>
    <row r="51" spans="4:4">
      <c r="D51" s="7"/>
    </row>
    <row r="52" spans="4:4">
      <c r="D52" s="7"/>
    </row>
    <row r="53" spans="4:4">
      <c r="D53" s="7"/>
    </row>
  </sheetData>
  <mergeCells count="17">
    <mergeCell ref="A46:B46"/>
    <mergeCell ref="A8:C8"/>
    <mergeCell ref="A9:C9"/>
    <mergeCell ref="A10:C10"/>
    <mergeCell ref="A11:C11"/>
    <mergeCell ref="A12:D12"/>
    <mergeCell ref="D16:D21"/>
    <mergeCell ref="A35:B35"/>
    <mergeCell ref="A36:D36"/>
    <mergeCell ref="D38:D39"/>
    <mergeCell ref="A42:D42"/>
    <mergeCell ref="A44:B44"/>
    <mergeCell ref="A2:D2"/>
    <mergeCell ref="A4:D4"/>
    <mergeCell ref="A5:C5"/>
    <mergeCell ref="A6:C6"/>
    <mergeCell ref="A7:C7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2:D53"/>
  <sheetViews>
    <sheetView workbookViewId="0">
      <selection activeCell="F16" sqref="F16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</cols>
  <sheetData>
    <row r="2" spans="1:4" ht="27.75" customHeight="1">
      <c r="A2" s="84" t="s">
        <v>102</v>
      </c>
      <c r="B2" s="84"/>
      <c r="C2" s="84"/>
      <c r="D2" s="84"/>
    </row>
    <row r="3" spans="1:4" ht="5.25" customHeight="1">
      <c r="A3" s="2"/>
      <c r="B3" s="2"/>
      <c r="C3" s="2"/>
      <c r="D3" s="2"/>
    </row>
    <row r="4" spans="1:4" ht="12.75" customHeight="1">
      <c r="A4" s="85" t="s">
        <v>20</v>
      </c>
      <c r="B4" s="85"/>
      <c r="C4" s="85"/>
      <c r="D4" s="85"/>
    </row>
    <row r="5" spans="1:4">
      <c r="A5" s="86" t="s">
        <v>21</v>
      </c>
      <c r="B5" s="86"/>
      <c r="C5" s="86"/>
      <c r="D5" s="11">
        <v>673</v>
      </c>
    </row>
    <row r="6" spans="1:4" ht="12.75" customHeight="1">
      <c r="A6" s="87" t="s">
        <v>70</v>
      </c>
      <c r="B6" s="87"/>
      <c r="C6" s="87"/>
      <c r="D6" s="20">
        <f>D7+D8+D9+D10</f>
        <v>25.560000000000002</v>
      </c>
    </row>
    <row r="7" spans="1:4" ht="12.75" customHeight="1">
      <c r="A7" s="86" t="s">
        <v>23</v>
      </c>
      <c r="B7" s="86"/>
      <c r="C7" s="86"/>
      <c r="D7" s="20">
        <v>9.74</v>
      </c>
    </row>
    <row r="8" spans="1:4" ht="12.75" customHeight="1">
      <c r="A8" s="83" t="s">
        <v>22</v>
      </c>
      <c r="B8" s="83"/>
      <c r="C8" s="83"/>
      <c r="D8" s="20">
        <v>12.54</v>
      </c>
    </row>
    <row r="9" spans="1:4" ht="12.75" customHeight="1">
      <c r="A9" s="83" t="s">
        <v>27</v>
      </c>
      <c r="B9" s="83"/>
      <c r="C9" s="83"/>
      <c r="D9" s="20">
        <v>2.92</v>
      </c>
    </row>
    <row r="10" spans="1:4" ht="12.75" customHeight="1">
      <c r="A10" s="83" t="s">
        <v>28</v>
      </c>
      <c r="B10" s="83"/>
      <c r="C10" s="83"/>
      <c r="D10" s="20">
        <v>0.36</v>
      </c>
    </row>
    <row r="11" spans="1:4" ht="12.75" customHeight="1">
      <c r="A11" s="83" t="s">
        <v>29</v>
      </c>
      <c r="B11" s="83"/>
      <c r="C11" s="83"/>
      <c r="D11" s="20">
        <v>0</v>
      </c>
    </row>
    <row r="12" spans="1:4" ht="15" customHeight="1">
      <c r="A12" s="89" t="s">
        <v>0</v>
      </c>
      <c r="B12" s="89"/>
      <c r="C12" s="89"/>
      <c r="D12" s="89"/>
    </row>
    <row r="13" spans="1:4" ht="24" customHeight="1">
      <c r="A13" s="31" t="s">
        <v>1</v>
      </c>
      <c r="B13" s="14" t="s">
        <v>2</v>
      </c>
      <c r="C13" s="15" t="s">
        <v>4</v>
      </c>
      <c r="D13" s="35" t="s">
        <v>3</v>
      </c>
    </row>
    <row r="14" spans="1:4" ht="42.75" customHeight="1">
      <c r="A14" s="33">
        <v>1</v>
      </c>
      <c r="B14" s="18" t="s">
        <v>172</v>
      </c>
      <c r="C14" s="47">
        <v>26733</v>
      </c>
      <c r="D14" s="32" t="s">
        <v>5</v>
      </c>
    </row>
    <row r="15" spans="1:4">
      <c r="A15" s="33">
        <v>2</v>
      </c>
      <c r="B15" s="18" t="s">
        <v>26</v>
      </c>
      <c r="C15" s="20"/>
      <c r="D15" s="32"/>
    </row>
    <row r="16" spans="1:4" ht="16.5" customHeight="1">
      <c r="A16" s="33" t="s">
        <v>11</v>
      </c>
      <c r="B16" s="21" t="s">
        <v>24</v>
      </c>
      <c r="C16" s="36">
        <f>D5*D7*12</f>
        <v>78660.240000000005</v>
      </c>
      <c r="D16" s="90" t="s">
        <v>6</v>
      </c>
    </row>
    <row r="17" spans="1:4" ht="15.75" customHeight="1">
      <c r="A17" s="33" t="s">
        <v>12</v>
      </c>
      <c r="B17" s="21" t="s">
        <v>25</v>
      </c>
      <c r="C17" s="36">
        <f>D5*D8*12</f>
        <v>101273.04000000001</v>
      </c>
      <c r="D17" s="90"/>
    </row>
    <row r="18" spans="1:4" ht="25.5">
      <c r="A18" s="33" t="s">
        <v>13</v>
      </c>
      <c r="B18" s="21" t="s">
        <v>7</v>
      </c>
      <c r="C18" s="36">
        <f>D5*D9*12</f>
        <v>23581.919999999998</v>
      </c>
      <c r="D18" s="90"/>
    </row>
    <row r="19" spans="1:4">
      <c r="A19" s="33" t="s">
        <v>14</v>
      </c>
      <c r="B19" s="21" t="s">
        <v>8</v>
      </c>
      <c r="C19" s="36">
        <f>D5*D10*12</f>
        <v>2907.36</v>
      </c>
      <c r="D19" s="90"/>
    </row>
    <row r="20" spans="1:4">
      <c r="A20" s="33" t="s">
        <v>15</v>
      </c>
      <c r="B20" s="21" t="s">
        <v>9</v>
      </c>
      <c r="C20" s="36">
        <f>D5*D11*12</f>
        <v>0</v>
      </c>
      <c r="D20" s="90"/>
    </row>
    <row r="21" spans="1:4">
      <c r="A21" s="33" t="s">
        <v>16</v>
      </c>
      <c r="B21" s="21" t="s">
        <v>10</v>
      </c>
      <c r="C21" s="45">
        <v>0</v>
      </c>
      <c r="D21" s="90"/>
    </row>
    <row r="22" spans="1:4">
      <c r="A22" s="33"/>
      <c r="B22" s="23" t="s">
        <v>17</v>
      </c>
      <c r="C22" s="46">
        <f>SUM(C16:C21)</f>
        <v>206422.56</v>
      </c>
      <c r="D22" s="32"/>
    </row>
    <row r="23" spans="1:4" ht="15" customHeight="1">
      <c r="A23" s="33" t="s">
        <v>32</v>
      </c>
      <c r="B23" s="18" t="s">
        <v>31</v>
      </c>
      <c r="C23" s="20"/>
      <c r="D23" s="32"/>
    </row>
    <row r="24" spans="1:4">
      <c r="A24" s="33" t="s">
        <v>33</v>
      </c>
      <c r="B24" s="34" t="s">
        <v>24</v>
      </c>
      <c r="C24" s="36">
        <f>D5*D7*12</f>
        <v>78660.240000000005</v>
      </c>
      <c r="D24" s="32"/>
    </row>
    <row r="25" spans="1:4" ht="25.5">
      <c r="A25" s="33" t="s">
        <v>34</v>
      </c>
      <c r="B25" s="34" t="s">
        <v>25</v>
      </c>
      <c r="C25" s="36">
        <f>C17</f>
        <v>101273.04000000001</v>
      </c>
      <c r="D25" s="32"/>
    </row>
    <row r="26" spans="1:4" ht="25.5">
      <c r="A26" s="33" t="s">
        <v>35</v>
      </c>
      <c r="B26" s="34" t="s">
        <v>7</v>
      </c>
      <c r="C26" s="20"/>
      <c r="D26" s="32"/>
    </row>
    <row r="27" spans="1:4" ht="14.25" customHeight="1">
      <c r="A27" s="25" t="s">
        <v>36</v>
      </c>
      <c r="B27" s="34"/>
      <c r="C27" s="36">
        <v>0</v>
      </c>
      <c r="D27" s="32"/>
    </row>
    <row r="28" spans="1:4" ht="13.5" customHeight="1">
      <c r="A28" s="25" t="s">
        <v>37</v>
      </c>
      <c r="B28" s="34"/>
      <c r="C28" s="36">
        <v>0</v>
      </c>
      <c r="D28" s="32"/>
    </row>
    <row r="29" spans="1:4" ht="14.25" customHeight="1">
      <c r="A29" s="25" t="s">
        <v>38</v>
      </c>
      <c r="B29" s="34"/>
      <c r="C29" s="36">
        <v>0</v>
      </c>
      <c r="D29" s="32"/>
    </row>
    <row r="30" spans="1:4" ht="14.25" customHeight="1">
      <c r="A30" s="25" t="s">
        <v>39</v>
      </c>
      <c r="B30" s="34"/>
      <c r="C30" s="36">
        <v>0</v>
      </c>
      <c r="D30" s="32"/>
    </row>
    <row r="31" spans="1:4" ht="14.25" customHeight="1">
      <c r="A31" s="25" t="s">
        <v>63</v>
      </c>
      <c r="B31" s="34"/>
      <c r="C31" s="36"/>
      <c r="D31" s="32"/>
    </row>
    <row r="32" spans="1:4">
      <c r="A32" s="33" t="s">
        <v>42</v>
      </c>
      <c r="B32" s="34" t="s">
        <v>8</v>
      </c>
      <c r="C32" s="36">
        <f>C19</f>
        <v>2907.36</v>
      </c>
      <c r="D32" s="11"/>
    </row>
    <row r="33" spans="1:4">
      <c r="A33" s="33" t="s">
        <v>40</v>
      </c>
      <c r="B33" s="34" t="s">
        <v>9</v>
      </c>
      <c r="C33" s="36">
        <f>D5*D11*12</f>
        <v>0</v>
      </c>
      <c r="D33" s="11"/>
    </row>
    <row r="34" spans="1:4">
      <c r="A34" s="33" t="s">
        <v>41</v>
      </c>
      <c r="B34" s="34" t="s">
        <v>10</v>
      </c>
      <c r="C34" s="45">
        <v>0</v>
      </c>
      <c r="D34" s="11"/>
    </row>
    <row r="35" spans="1:4" s="12" customFormat="1" ht="15" customHeight="1">
      <c r="A35" s="91" t="s">
        <v>17</v>
      </c>
      <c r="B35" s="91"/>
      <c r="C35" s="46">
        <f>SUM(C24:C34)</f>
        <v>182840.64</v>
      </c>
      <c r="D35" s="14"/>
    </row>
    <row r="36" spans="1:4" ht="13.5" customHeight="1">
      <c r="A36" s="92" t="s">
        <v>43</v>
      </c>
      <c r="B36" s="92"/>
      <c r="C36" s="92"/>
      <c r="D36" s="92"/>
    </row>
    <row r="37" spans="1:4" ht="31.5" customHeight="1">
      <c r="A37" s="33" t="s">
        <v>47</v>
      </c>
      <c r="B37" s="21" t="s">
        <v>44</v>
      </c>
      <c r="C37" s="46">
        <v>3306</v>
      </c>
      <c r="D37" s="42" t="s">
        <v>52</v>
      </c>
    </row>
    <row r="38" spans="1:4" ht="13.5" customHeight="1">
      <c r="A38" s="33" t="s">
        <v>18</v>
      </c>
      <c r="B38" s="21" t="s">
        <v>54</v>
      </c>
      <c r="C38" s="36">
        <v>206423</v>
      </c>
      <c r="D38" s="93" t="s">
        <v>45</v>
      </c>
    </row>
    <row r="39" spans="1:4" ht="14.25" customHeight="1">
      <c r="A39" s="33" t="s">
        <v>19</v>
      </c>
      <c r="B39" s="21" t="s">
        <v>55</v>
      </c>
      <c r="C39" s="36">
        <v>206392</v>
      </c>
      <c r="D39" s="93"/>
    </row>
    <row r="40" spans="1:4" ht="28.5" customHeight="1">
      <c r="A40" s="33" t="s">
        <v>48</v>
      </c>
      <c r="B40" s="21" t="s">
        <v>46</v>
      </c>
      <c r="C40" s="46">
        <f>C38-C39+C37</f>
        <v>3337</v>
      </c>
      <c r="D40" s="42" t="s">
        <v>52</v>
      </c>
    </row>
    <row r="41" spans="1:4">
      <c r="A41" s="33"/>
      <c r="B41" s="21" t="s">
        <v>49</v>
      </c>
      <c r="C41" s="44"/>
      <c r="D41" s="32"/>
    </row>
    <row r="42" spans="1:4">
      <c r="A42" s="94" t="s">
        <v>50</v>
      </c>
      <c r="B42" s="94"/>
      <c r="C42" s="94"/>
      <c r="D42" s="94"/>
    </row>
    <row r="43" spans="1:4" ht="16.5">
      <c r="A43" s="33"/>
      <c r="B43" s="21" t="s">
        <v>51</v>
      </c>
      <c r="C43" s="20">
        <v>0</v>
      </c>
      <c r="D43" s="32" t="s">
        <v>53</v>
      </c>
    </row>
    <row r="44" spans="1:4" ht="26.25" customHeight="1">
      <c r="A44" s="95" t="s">
        <v>62</v>
      </c>
      <c r="B44" s="96"/>
      <c r="C44" s="46">
        <f>(C14+C18)-(C27+C28+C29+C30+C31)</f>
        <v>50314.92</v>
      </c>
      <c r="D44" s="30"/>
    </row>
    <row r="45" spans="1:4">
      <c r="D45" s="7"/>
    </row>
    <row r="46" spans="1:4" ht="25.5">
      <c r="A46" s="88" t="s">
        <v>56</v>
      </c>
      <c r="B46" s="88"/>
      <c r="C46" s="10" t="s">
        <v>84</v>
      </c>
      <c r="D46" s="28" t="s">
        <v>59</v>
      </c>
    </row>
    <row r="47" spans="1:4">
      <c r="D47" s="7"/>
    </row>
    <row r="48" spans="1:4" ht="25.5">
      <c r="B48" s="9" t="s">
        <v>58</v>
      </c>
      <c r="C48" s="10" t="s">
        <v>84</v>
      </c>
      <c r="D48" s="7"/>
    </row>
    <row r="49" spans="4:4">
      <c r="D49" s="7"/>
    </row>
    <row r="50" spans="4:4">
      <c r="D50" s="7"/>
    </row>
    <row r="51" spans="4:4">
      <c r="D51" s="7"/>
    </row>
    <row r="52" spans="4:4">
      <c r="D52" s="7"/>
    </row>
    <row r="53" spans="4:4">
      <c r="D53" s="7"/>
    </row>
  </sheetData>
  <mergeCells count="17">
    <mergeCell ref="A46:B46"/>
    <mergeCell ref="A8:C8"/>
    <mergeCell ref="A9:C9"/>
    <mergeCell ref="A10:C10"/>
    <mergeCell ref="A11:C11"/>
    <mergeCell ref="A12:D12"/>
    <mergeCell ref="D16:D21"/>
    <mergeCell ref="A35:B35"/>
    <mergeCell ref="A36:D36"/>
    <mergeCell ref="D38:D39"/>
    <mergeCell ref="A42:D42"/>
    <mergeCell ref="A44:B44"/>
    <mergeCell ref="A2:D2"/>
    <mergeCell ref="A4:D4"/>
    <mergeCell ref="A5:C5"/>
    <mergeCell ref="A6:C6"/>
    <mergeCell ref="A7:C7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2:D53"/>
  <sheetViews>
    <sheetView topLeftCell="A4" workbookViewId="0">
      <selection activeCell="E18" sqref="E18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</cols>
  <sheetData>
    <row r="2" spans="1:4" ht="27.75" customHeight="1">
      <c r="A2" s="84" t="s">
        <v>97</v>
      </c>
      <c r="B2" s="84"/>
      <c r="C2" s="84"/>
      <c r="D2" s="84"/>
    </row>
    <row r="3" spans="1:4" ht="5.25" customHeight="1">
      <c r="A3" s="2"/>
      <c r="B3" s="2"/>
      <c r="C3" s="2"/>
      <c r="D3" s="2"/>
    </row>
    <row r="4" spans="1:4" ht="12.75" customHeight="1">
      <c r="A4" s="85" t="s">
        <v>20</v>
      </c>
      <c r="B4" s="85"/>
      <c r="C4" s="85"/>
      <c r="D4" s="85"/>
    </row>
    <row r="5" spans="1:4">
      <c r="A5" s="86" t="s">
        <v>21</v>
      </c>
      <c r="B5" s="86"/>
      <c r="C5" s="86"/>
      <c r="D5" s="11">
        <v>438.7</v>
      </c>
    </row>
    <row r="6" spans="1:4" ht="12.75" customHeight="1">
      <c r="A6" s="87" t="s">
        <v>70</v>
      </c>
      <c r="B6" s="87"/>
      <c r="C6" s="87"/>
      <c r="D6" s="20" t="s">
        <v>100</v>
      </c>
    </row>
    <row r="7" spans="1:4" ht="12.75" customHeight="1">
      <c r="A7" s="86" t="s">
        <v>23</v>
      </c>
      <c r="B7" s="86"/>
      <c r="C7" s="86"/>
      <c r="D7" s="20">
        <v>9.74</v>
      </c>
    </row>
    <row r="8" spans="1:4" ht="12.75" customHeight="1">
      <c r="A8" s="83" t="s">
        <v>22</v>
      </c>
      <c r="B8" s="83"/>
      <c r="C8" s="83"/>
      <c r="D8" s="20" t="s">
        <v>101</v>
      </c>
    </row>
    <row r="9" spans="1:4" ht="12.75" customHeight="1">
      <c r="A9" s="83" t="s">
        <v>27</v>
      </c>
      <c r="B9" s="83"/>
      <c r="C9" s="83"/>
      <c r="D9" s="20">
        <v>2</v>
      </c>
    </row>
    <row r="10" spans="1:4" ht="12.75" customHeight="1">
      <c r="A10" s="83" t="s">
        <v>28</v>
      </c>
      <c r="B10" s="83"/>
      <c r="C10" s="83"/>
      <c r="D10" s="20">
        <v>0.55000000000000004</v>
      </c>
    </row>
    <row r="11" spans="1:4" ht="12.75" customHeight="1">
      <c r="A11" s="83" t="s">
        <v>29</v>
      </c>
      <c r="B11" s="83"/>
      <c r="C11" s="83"/>
      <c r="D11" s="20">
        <v>0</v>
      </c>
    </row>
    <row r="12" spans="1:4" ht="15" customHeight="1">
      <c r="A12" s="89" t="s">
        <v>175</v>
      </c>
      <c r="B12" s="89"/>
      <c r="C12" s="89"/>
      <c r="D12" s="89"/>
    </row>
    <row r="13" spans="1:4" ht="24" customHeight="1">
      <c r="A13" s="31" t="s">
        <v>1</v>
      </c>
      <c r="B13" s="14" t="s">
        <v>2</v>
      </c>
      <c r="C13" s="15" t="s">
        <v>4</v>
      </c>
      <c r="D13" s="35" t="s">
        <v>3</v>
      </c>
    </row>
    <row r="14" spans="1:4" ht="42.75" customHeight="1">
      <c r="A14" s="33">
        <v>1</v>
      </c>
      <c r="B14" s="18" t="s">
        <v>172</v>
      </c>
      <c r="C14" s="47">
        <v>40584</v>
      </c>
      <c r="D14" s="32" t="s">
        <v>5</v>
      </c>
    </row>
    <row r="15" spans="1:4">
      <c r="A15" s="33">
        <v>2</v>
      </c>
      <c r="B15" s="18" t="s">
        <v>26</v>
      </c>
      <c r="C15" s="20"/>
      <c r="D15" s="32"/>
    </row>
    <row r="16" spans="1:4" ht="16.5" customHeight="1">
      <c r="A16" s="33" t="s">
        <v>11</v>
      </c>
      <c r="B16" s="21" t="s">
        <v>24</v>
      </c>
      <c r="C16" s="36">
        <f>D5*D7*12</f>
        <v>51275.256000000001</v>
      </c>
      <c r="D16" s="90" t="s">
        <v>6</v>
      </c>
    </row>
    <row r="17" spans="1:4" ht="15.75" customHeight="1">
      <c r="A17" s="33" t="s">
        <v>12</v>
      </c>
      <c r="B17" s="21" t="s">
        <v>25</v>
      </c>
      <c r="C17" s="36">
        <v>68174</v>
      </c>
      <c r="D17" s="90"/>
    </row>
    <row r="18" spans="1:4" ht="25.5">
      <c r="A18" s="33" t="s">
        <v>13</v>
      </c>
      <c r="B18" s="21" t="s">
        <v>7</v>
      </c>
      <c r="C18" s="36">
        <f>D5*D9*12</f>
        <v>10528.8</v>
      </c>
      <c r="D18" s="90"/>
    </row>
    <row r="19" spans="1:4">
      <c r="A19" s="33" t="s">
        <v>14</v>
      </c>
      <c r="B19" s="21" t="s">
        <v>8</v>
      </c>
      <c r="C19" s="36">
        <f>D5*D10*12</f>
        <v>2895.42</v>
      </c>
      <c r="D19" s="90"/>
    </row>
    <row r="20" spans="1:4">
      <c r="A20" s="33" t="s">
        <v>15</v>
      </c>
      <c r="B20" s="21" t="s">
        <v>9</v>
      </c>
      <c r="C20" s="36">
        <f>D5*D11*12</f>
        <v>0</v>
      </c>
      <c r="D20" s="90"/>
    </row>
    <row r="21" spans="1:4">
      <c r="A21" s="33" t="s">
        <v>16</v>
      </c>
      <c r="B21" s="21" t="s">
        <v>10</v>
      </c>
      <c r="C21" s="45">
        <v>0</v>
      </c>
      <c r="D21" s="90"/>
    </row>
    <row r="22" spans="1:4">
      <c r="A22" s="33"/>
      <c r="B22" s="23" t="s">
        <v>17</v>
      </c>
      <c r="C22" s="46">
        <f>SUM(C16:C21)</f>
        <v>132873.476</v>
      </c>
      <c r="D22" s="32"/>
    </row>
    <row r="23" spans="1:4" ht="15" customHeight="1">
      <c r="A23" s="33" t="s">
        <v>32</v>
      </c>
      <c r="B23" s="82" t="s">
        <v>173</v>
      </c>
      <c r="C23" s="20"/>
      <c r="D23" s="32"/>
    </row>
    <row r="24" spans="1:4">
      <c r="A24" s="33" t="s">
        <v>33</v>
      </c>
      <c r="B24" s="34" t="s">
        <v>24</v>
      </c>
      <c r="C24" s="36">
        <f>D5*D7*12</f>
        <v>51275.256000000001</v>
      </c>
      <c r="D24" s="32"/>
    </row>
    <row r="25" spans="1:4" ht="25.5">
      <c r="A25" s="33" t="s">
        <v>34</v>
      </c>
      <c r="B25" s="34" t="s">
        <v>25</v>
      </c>
      <c r="C25" s="36">
        <f>C17</f>
        <v>68174</v>
      </c>
      <c r="D25" s="32"/>
    </row>
    <row r="26" spans="1:4" ht="25.5">
      <c r="A26" s="33" t="s">
        <v>35</v>
      </c>
      <c r="B26" s="34" t="s">
        <v>7</v>
      </c>
      <c r="C26" s="20"/>
      <c r="D26" s="32"/>
    </row>
    <row r="27" spans="1:4" ht="14.25" customHeight="1">
      <c r="A27" s="25" t="s">
        <v>36</v>
      </c>
      <c r="B27" s="34"/>
      <c r="C27" s="36">
        <v>0</v>
      </c>
      <c r="D27" s="32"/>
    </row>
    <row r="28" spans="1:4" ht="13.5" customHeight="1">
      <c r="A28" s="25" t="s">
        <v>37</v>
      </c>
      <c r="B28" s="34"/>
      <c r="C28" s="36">
        <v>0</v>
      </c>
      <c r="D28" s="32"/>
    </row>
    <row r="29" spans="1:4" ht="14.25" customHeight="1">
      <c r="A29" s="25" t="s">
        <v>38</v>
      </c>
      <c r="B29" s="34"/>
      <c r="C29" s="36">
        <v>0</v>
      </c>
      <c r="D29" s="32"/>
    </row>
    <row r="30" spans="1:4" ht="14.25" customHeight="1">
      <c r="A30" s="25" t="s">
        <v>39</v>
      </c>
      <c r="B30" s="34"/>
      <c r="C30" s="36">
        <v>0</v>
      </c>
      <c r="D30" s="32"/>
    </row>
    <row r="31" spans="1:4" ht="14.25" customHeight="1">
      <c r="A31" s="25" t="s">
        <v>63</v>
      </c>
      <c r="B31" s="34"/>
      <c r="C31" s="36"/>
      <c r="D31" s="32"/>
    </row>
    <row r="32" spans="1:4">
      <c r="A32" s="33" t="s">
        <v>42</v>
      </c>
      <c r="B32" s="34" t="s">
        <v>8</v>
      </c>
      <c r="C32" s="36">
        <f>C19</f>
        <v>2895.42</v>
      </c>
      <c r="D32" s="11"/>
    </row>
    <row r="33" spans="1:4">
      <c r="A33" s="33" t="s">
        <v>40</v>
      </c>
      <c r="B33" s="34" t="s">
        <v>9</v>
      </c>
      <c r="C33" s="36">
        <f>D5*D11*12</f>
        <v>0</v>
      </c>
      <c r="D33" s="11"/>
    </row>
    <row r="34" spans="1:4">
      <c r="A34" s="33" t="s">
        <v>41</v>
      </c>
      <c r="B34" s="34" t="s">
        <v>10</v>
      </c>
      <c r="C34" s="45">
        <v>0</v>
      </c>
      <c r="D34" s="11"/>
    </row>
    <row r="35" spans="1:4" s="12" customFormat="1" ht="15" customHeight="1">
      <c r="A35" s="91" t="s">
        <v>17</v>
      </c>
      <c r="B35" s="91"/>
      <c r="C35" s="46">
        <f>SUM(C24:C34)</f>
        <v>122344.67599999999</v>
      </c>
      <c r="D35" s="14"/>
    </row>
    <row r="36" spans="1:4" ht="13.5" customHeight="1">
      <c r="A36" s="92" t="s">
        <v>43</v>
      </c>
      <c r="B36" s="92"/>
      <c r="C36" s="92"/>
      <c r="D36" s="92"/>
    </row>
    <row r="37" spans="1:4" ht="32.25" customHeight="1">
      <c r="A37" s="33" t="s">
        <v>47</v>
      </c>
      <c r="B37" s="21" t="s">
        <v>44</v>
      </c>
      <c r="C37" s="46">
        <v>30765</v>
      </c>
      <c r="D37" s="42" t="s">
        <v>52</v>
      </c>
    </row>
    <row r="38" spans="1:4" ht="13.5" customHeight="1">
      <c r="A38" s="33" t="s">
        <v>18</v>
      </c>
      <c r="B38" s="21" t="s">
        <v>54</v>
      </c>
      <c r="C38" s="36">
        <v>133843</v>
      </c>
      <c r="D38" s="93" t="s">
        <v>45</v>
      </c>
    </row>
    <row r="39" spans="1:4" ht="14.25" customHeight="1">
      <c r="A39" s="33" t="s">
        <v>19</v>
      </c>
      <c r="B39" s="21" t="s">
        <v>55</v>
      </c>
      <c r="C39" s="36">
        <v>140483</v>
      </c>
      <c r="D39" s="93"/>
    </row>
    <row r="40" spans="1:4" ht="34.5" customHeight="1">
      <c r="A40" s="33" t="s">
        <v>48</v>
      </c>
      <c r="B40" s="21" t="s">
        <v>174</v>
      </c>
      <c r="C40" s="46">
        <f>C38-C39+C37</f>
        <v>24125</v>
      </c>
      <c r="D40" s="42" t="s">
        <v>52</v>
      </c>
    </row>
    <row r="41" spans="1:4">
      <c r="A41" s="33"/>
      <c r="B41" s="21" t="s">
        <v>49</v>
      </c>
      <c r="C41" s="44"/>
      <c r="D41" s="32"/>
    </row>
    <row r="42" spans="1:4">
      <c r="A42" s="94" t="s">
        <v>50</v>
      </c>
      <c r="B42" s="94"/>
      <c r="C42" s="94"/>
      <c r="D42" s="94"/>
    </row>
    <row r="43" spans="1:4" ht="16.5">
      <c r="A43" s="33"/>
      <c r="B43" s="21" t="s">
        <v>51</v>
      </c>
      <c r="C43" s="20">
        <v>0</v>
      </c>
      <c r="D43" s="32" t="s">
        <v>53</v>
      </c>
    </row>
    <row r="44" spans="1:4" ht="26.25" customHeight="1">
      <c r="A44" s="95" t="s">
        <v>62</v>
      </c>
      <c r="B44" s="96"/>
      <c r="C44" s="46">
        <f>(C14+C18)-(C27+C28+C29+C30+C31)</f>
        <v>51112.800000000003</v>
      </c>
      <c r="D44" s="30"/>
    </row>
    <row r="45" spans="1:4">
      <c r="D45" s="7"/>
    </row>
    <row r="46" spans="1:4" ht="25.5">
      <c r="A46" s="88" t="s">
        <v>56</v>
      </c>
      <c r="B46" s="88"/>
      <c r="C46" s="10" t="s">
        <v>84</v>
      </c>
      <c r="D46" s="28" t="s">
        <v>59</v>
      </c>
    </row>
    <row r="47" spans="1:4">
      <c r="D47" s="7"/>
    </row>
    <row r="48" spans="1:4" ht="25.5">
      <c r="B48" s="9" t="s">
        <v>58</v>
      </c>
      <c r="C48" s="10" t="s">
        <v>84</v>
      </c>
      <c r="D48" s="28" t="s">
        <v>176</v>
      </c>
    </row>
    <row r="49" spans="4:4">
      <c r="D49" s="7"/>
    </row>
    <row r="50" spans="4:4">
      <c r="D50" s="7"/>
    </row>
    <row r="51" spans="4:4">
      <c r="D51" s="7"/>
    </row>
    <row r="52" spans="4:4">
      <c r="D52" s="7"/>
    </row>
    <row r="53" spans="4:4">
      <c r="D53" s="7"/>
    </row>
  </sheetData>
  <mergeCells count="17">
    <mergeCell ref="A46:B46"/>
    <mergeCell ref="A8:C8"/>
    <mergeCell ref="A9:C9"/>
    <mergeCell ref="A10:C10"/>
    <mergeCell ref="A11:C11"/>
    <mergeCell ref="A12:D12"/>
    <mergeCell ref="D16:D21"/>
    <mergeCell ref="A35:B35"/>
    <mergeCell ref="A36:D36"/>
    <mergeCell ref="D38:D39"/>
    <mergeCell ref="A42:D42"/>
    <mergeCell ref="A44:B44"/>
    <mergeCell ref="A2:D2"/>
    <mergeCell ref="A4:D4"/>
    <mergeCell ref="A5:C5"/>
    <mergeCell ref="A6:C6"/>
    <mergeCell ref="A7:C7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53"/>
  <sheetViews>
    <sheetView topLeftCell="A4" workbookViewId="0">
      <selection activeCell="G38" sqref="G38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10" width="9.140625" style="1"/>
  </cols>
  <sheetData>
    <row r="2" spans="1:10" ht="27.75" customHeight="1">
      <c r="A2" s="84" t="s">
        <v>180</v>
      </c>
      <c r="B2" s="84"/>
      <c r="C2" s="84"/>
      <c r="D2" s="84"/>
      <c r="E2" s="3"/>
      <c r="F2" s="3"/>
      <c r="G2" s="3"/>
      <c r="H2" s="3"/>
      <c r="I2" s="3"/>
      <c r="J2" s="3"/>
    </row>
    <row r="3" spans="1:10" ht="5.25" customHeight="1">
      <c r="A3" s="2"/>
      <c r="B3" s="2"/>
      <c r="C3" s="2"/>
      <c r="D3" s="2"/>
      <c r="E3" s="3"/>
      <c r="F3" s="3"/>
      <c r="G3" s="3"/>
      <c r="H3" s="3"/>
      <c r="I3" s="3"/>
      <c r="J3" s="3"/>
    </row>
    <row r="4" spans="1:10" ht="12.75" customHeight="1">
      <c r="A4" s="85" t="s">
        <v>20</v>
      </c>
      <c r="B4" s="85"/>
      <c r="C4" s="85"/>
      <c r="D4" s="85"/>
      <c r="E4" s="3"/>
      <c r="F4" s="3"/>
      <c r="G4" s="3"/>
      <c r="H4" s="3"/>
      <c r="I4" s="3"/>
      <c r="J4" s="3"/>
    </row>
    <row r="5" spans="1:10">
      <c r="A5" s="86" t="s">
        <v>21</v>
      </c>
      <c r="B5" s="86"/>
      <c r="C5" s="86"/>
      <c r="D5" s="11">
        <v>476.9</v>
      </c>
    </row>
    <row r="6" spans="1:10" ht="12.75" customHeight="1">
      <c r="A6" s="87" t="s">
        <v>70</v>
      </c>
      <c r="B6" s="87"/>
      <c r="C6" s="87"/>
      <c r="D6" s="20">
        <f>D7+D8+D9+D10</f>
        <v>11.680000000000001</v>
      </c>
    </row>
    <row r="7" spans="1:10" ht="12.75" customHeight="1">
      <c r="A7" s="86" t="s">
        <v>23</v>
      </c>
      <c r="B7" s="86"/>
      <c r="C7" s="86"/>
      <c r="D7" s="20">
        <v>5.07</v>
      </c>
      <c r="G7" s="83"/>
      <c r="H7" s="83"/>
      <c r="I7" s="83"/>
    </row>
    <row r="8" spans="1:10" ht="12.75" customHeight="1">
      <c r="A8" s="83" t="s">
        <v>22</v>
      </c>
      <c r="B8" s="83"/>
      <c r="C8" s="83"/>
      <c r="D8" s="20">
        <v>5.19</v>
      </c>
    </row>
    <row r="9" spans="1:10" ht="12.75" customHeight="1">
      <c r="A9" s="83" t="s">
        <v>27</v>
      </c>
      <c r="B9" s="83"/>
      <c r="C9" s="83"/>
      <c r="D9" s="20">
        <v>1.42</v>
      </c>
    </row>
    <row r="10" spans="1:10" ht="12.75" customHeight="1">
      <c r="A10" s="83" t="s">
        <v>28</v>
      </c>
      <c r="B10" s="83"/>
      <c r="C10" s="83"/>
      <c r="D10" s="20">
        <v>0</v>
      </c>
    </row>
    <row r="11" spans="1:10" ht="12.75" customHeight="1">
      <c r="A11" s="83" t="s">
        <v>29</v>
      </c>
      <c r="B11" s="83"/>
      <c r="C11" s="83"/>
      <c r="D11" s="20">
        <v>0</v>
      </c>
    </row>
    <row r="12" spans="1:10" ht="15" customHeight="1">
      <c r="A12" s="89" t="s">
        <v>0</v>
      </c>
      <c r="B12" s="89"/>
      <c r="C12" s="89"/>
      <c r="D12" s="89"/>
      <c r="E12" s="4"/>
      <c r="F12" s="4"/>
      <c r="G12" s="4"/>
      <c r="H12" s="4"/>
      <c r="I12" s="4"/>
      <c r="J12" s="4"/>
    </row>
    <row r="13" spans="1:10" ht="24" customHeight="1">
      <c r="A13" s="79" t="s">
        <v>1</v>
      </c>
      <c r="B13" s="14" t="s">
        <v>2</v>
      </c>
      <c r="C13" s="15" t="s">
        <v>4</v>
      </c>
      <c r="D13" s="76" t="s">
        <v>3</v>
      </c>
    </row>
    <row r="14" spans="1:10" ht="42.75" customHeight="1">
      <c r="A14" s="81">
        <v>1</v>
      </c>
      <c r="B14" s="18" t="s">
        <v>172</v>
      </c>
      <c r="C14" s="47">
        <v>25465</v>
      </c>
      <c r="D14" s="78" t="s">
        <v>5</v>
      </c>
    </row>
    <row r="15" spans="1:10">
      <c r="A15" s="81">
        <v>2</v>
      </c>
      <c r="B15" s="18" t="s">
        <v>26</v>
      </c>
      <c r="C15" s="20"/>
      <c r="D15" s="78"/>
    </row>
    <row r="16" spans="1:10" ht="16.5" customHeight="1">
      <c r="A16" s="81" t="s">
        <v>11</v>
      </c>
      <c r="B16" s="21" t="s">
        <v>24</v>
      </c>
      <c r="C16" s="36">
        <f>D5*D7*12</f>
        <v>29014.595999999998</v>
      </c>
      <c r="D16" s="90" t="s">
        <v>6</v>
      </c>
    </row>
    <row r="17" spans="1:4" ht="15.75" customHeight="1">
      <c r="A17" s="81" t="s">
        <v>12</v>
      </c>
      <c r="B17" s="21" t="s">
        <v>25</v>
      </c>
      <c r="C17" s="36">
        <f>D5*D8*12</f>
        <v>29701.331999999999</v>
      </c>
      <c r="D17" s="90"/>
    </row>
    <row r="18" spans="1:4" ht="25.5">
      <c r="A18" s="81" t="s">
        <v>13</v>
      </c>
      <c r="B18" s="21" t="s">
        <v>7</v>
      </c>
      <c r="C18" s="36">
        <f>D5*D9*12</f>
        <v>8126.3760000000002</v>
      </c>
      <c r="D18" s="90"/>
    </row>
    <row r="19" spans="1:4">
      <c r="A19" s="81" t="s">
        <v>14</v>
      </c>
      <c r="B19" s="21" t="s">
        <v>8</v>
      </c>
      <c r="C19" s="36">
        <f>D5*D10*12</f>
        <v>0</v>
      </c>
      <c r="D19" s="90"/>
    </row>
    <row r="20" spans="1:4">
      <c r="A20" s="81" t="s">
        <v>15</v>
      </c>
      <c r="B20" s="21" t="s">
        <v>9</v>
      </c>
      <c r="C20" s="36">
        <f>D5*D11*12</f>
        <v>0</v>
      </c>
      <c r="D20" s="90"/>
    </row>
    <row r="21" spans="1:4">
      <c r="A21" s="81" t="s">
        <v>16</v>
      </c>
      <c r="B21" s="21" t="s">
        <v>10</v>
      </c>
      <c r="C21" s="45">
        <v>0</v>
      </c>
      <c r="D21" s="90"/>
    </row>
    <row r="22" spans="1:4">
      <c r="A22" s="81"/>
      <c r="B22" s="23" t="s">
        <v>17</v>
      </c>
      <c r="C22" s="46">
        <f>SUM(C16:C21)</f>
        <v>66842.304000000004</v>
      </c>
      <c r="D22" s="78"/>
    </row>
    <row r="23" spans="1:4" ht="15" customHeight="1">
      <c r="A23" s="81" t="s">
        <v>32</v>
      </c>
      <c r="B23" s="18" t="s">
        <v>31</v>
      </c>
      <c r="C23" s="20"/>
      <c r="D23" s="78"/>
    </row>
    <row r="24" spans="1:4">
      <c r="A24" s="81" t="s">
        <v>33</v>
      </c>
      <c r="B24" s="77" t="s">
        <v>24</v>
      </c>
      <c r="C24" s="36">
        <f>D5*D7*12</f>
        <v>29014.595999999998</v>
      </c>
      <c r="D24" s="78"/>
    </row>
    <row r="25" spans="1:4" ht="25.5">
      <c r="A25" s="81" t="s">
        <v>34</v>
      </c>
      <c r="B25" s="77" t="s">
        <v>25</v>
      </c>
      <c r="C25" s="36">
        <f>C17</f>
        <v>29701.331999999999</v>
      </c>
      <c r="D25" s="78"/>
    </row>
    <row r="26" spans="1:4" ht="25.5">
      <c r="A26" s="81" t="s">
        <v>35</v>
      </c>
      <c r="B26" s="77" t="s">
        <v>7</v>
      </c>
      <c r="C26" s="20"/>
      <c r="D26" s="78"/>
    </row>
    <row r="27" spans="1:4" ht="14.25" customHeight="1">
      <c r="A27" s="25" t="s">
        <v>36</v>
      </c>
      <c r="B27" s="77" t="s">
        <v>75</v>
      </c>
      <c r="C27" s="36">
        <v>23605</v>
      </c>
      <c r="D27" s="78"/>
    </row>
    <row r="28" spans="1:4" ht="13.5" customHeight="1">
      <c r="A28" s="25" t="s">
        <v>37</v>
      </c>
      <c r="B28" s="77"/>
      <c r="C28" s="36">
        <v>0</v>
      </c>
      <c r="D28" s="78"/>
    </row>
    <row r="29" spans="1:4" ht="14.25" customHeight="1">
      <c r="A29" s="25" t="s">
        <v>38</v>
      </c>
      <c r="B29" s="77"/>
      <c r="C29" s="36">
        <v>0</v>
      </c>
      <c r="D29" s="78"/>
    </row>
    <row r="30" spans="1:4" ht="14.25" customHeight="1">
      <c r="A30" s="25" t="s">
        <v>39</v>
      </c>
      <c r="B30" s="77"/>
      <c r="C30" s="36">
        <v>0</v>
      </c>
      <c r="D30" s="78"/>
    </row>
    <row r="31" spans="1:4" ht="14.25" customHeight="1">
      <c r="A31" s="25" t="s">
        <v>63</v>
      </c>
      <c r="B31" s="77"/>
      <c r="C31" s="36"/>
      <c r="D31" s="78"/>
    </row>
    <row r="32" spans="1:4">
      <c r="A32" s="81" t="s">
        <v>42</v>
      </c>
      <c r="B32" s="77" t="s">
        <v>8</v>
      </c>
      <c r="C32" s="36">
        <f>C19</f>
        <v>0</v>
      </c>
      <c r="D32" s="11"/>
    </row>
    <row r="33" spans="1:10">
      <c r="A33" s="81" t="s">
        <v>40</v>
      </c>
      <c r="B33" s="77" t="s">
        <v>9</v>
      </c>
      <c r="C33" s="36">
        <f>D5*D11*12</f>
        <v>0</v>
      </c>
      <c r="D33" s="11"/>
    </row>
    <row r="34" spans="1:10">
      <c r="A34" s="81" t="s">
        <v>41</v>
      </c>
      <c r="B34" s="77" t="s">
        <v>10</v>
      </c>
      <c r="C34" s="45">
        <v>0</v>
      </c>
      <c r="D34" s="11"/>
    </row>
    <row r="35" spans="1:10" s="12" customFormat="1" ht="15" customHeight="1">
      <c r="A35" s="91" t="s">
        <v>17</v>
      </c>
      <c r="B35" s="91"/>
      <c r="C35" s="46">
        <f>SUM(C24:C34)</f>
        <v>82320.928</v>
      </c>
      <c r="D35" s="14"/>
      <c r="E35" s="4"/>
      <c r="F35" s="4"/>
      <c r="G35" s="4"/>
      <c r="H35" s="4"/>
      <c r="I35" s="4"/>
      <c r="J35" s="4"/>
    </row>
    <row r="36" spans="1:10" ht="13.5" customHeight="1">
      <c r="A36" s="92" t="s">
        <v>43</v>
      </c>
      <c r="B36" s="92"/>
      <c r="C36" s="92"/>
      <c r="D36" s="92"/>
    </row>
    <row r="37" spans="1:10" ht="32.25" customHeight="1">
      <c r="A37" s="81" t="s">
        <v>47</v>
      </c>
      <c r="B37" s="21" t="s">
        <v>44</v>
      </c>
      <c r="C37" s="46">
        <v>44895</v>
      </c>
      <c r="D37" s="80" t="s">
        <v>52</v>
      </c>
    </row>
    <row r="38" spans="1:10" ht="13.5" customHeight="1">
      <c r="A38" s="81" t="s">
        <v>18</v>
      </c>
      <c r="B38" s="21" t="s">
        <v>54</v>
      </c>
      <c r="C38" s="36">
        <v>0</v>
      </c>
      <c r="D38" s="93" t="s">
        <v>45</v>
      </c>
    </row>
    <row r="39" spans="1:10" ht="14.25" customHeight="1">
      <c r="A39" s="81" t="s">
        <v>19</v>
      </c>
      <c r="B39" s="21" t="s">
        <v>55</v>
      </c>
      <c r="C39" s="36">
        <v>0</v>
      </c>
      <c r="D39" s="93"/>
    </row>
    <row r="40" spans="1:10" ht="34.5" customHeight="1">
      <c r="A40" s="81" t="s">
        <v>48</v>
      </c>
      <c r="B40" s="21" t="s">
        <v>46</v>
      </c>
      <c r="C40" s="46">
        <f>C38-C39+C37</f>
        <v>44895</v>
      </c>
      <c r="D40" s="80" t="s">
        <v>52</v>
      </c>
    </row>
    <row r="41" spans="1:10">
      <c r="A41" s="81"/>
      <c r="B41" s="21" t="s">
        <v>49</v>
      </c>
      <c r="C41" s="44"/>
      <c r="D41" s="78"/>
    </row>
    <row r="42" spans="1:10">
      <c r="A42" s="94" t="s">
        <v>50</v>
      </c>
      <c r="B42" s="94"/>
      <c r="C42" s="94"/>
      <c r="D42" s="94"/>
    </row>
    <row r="43" spans="1:10" ht="16.5">
      <c r="A43" s="81"/>
      <c r="B43" s="21" t="s">
        <v>51</v>
      </c>
      <c r="C43" s="20">
        <v>0</v>
      </c>
      <c r="D43" s="78" t="s">
        <v>53</v>
      </c>
    </row>
    <row r="44" spans="1:10" ht="26.25" customHeight="1">
      <c r="A44" s="95" t="s">
        <v>62</v>
      </c>
      <c r="B44" s="96"/>
      <c r="C44" s="46">
        <f>(C14+C18)-(C27+C28+C29+C30+C31)</f>
        <v>9986.3760000000038</v>
      </c>
      <c r="D44" s="30"/>
    </row>
    <row r="45" spans="1:10">
      <c r="D45" s="7"/>
    </row>
    <row r="46" spans="1:10" ht="25.5">
      <c r="A46" s="88" t="s">
        <v>56</v>
      </c>
      <c r="B46" s="88"/>
      <c r="C46" s="10" t="s">
        <v>84</v>
      </c>
      <c r="D46" s="28" t="s">
        <v>59</v>
      </c>
    </row>
    <row r="47" spans="1:10">
      <c r="D47" s="7"/>
    </row>
    <row r="48" spans="1:10" ht="25.5">
      <c r="B48" s="9" t="s">
        <v>58</v>
      </c>
      <c r="C48" s="10" t="s">
        <v>84</v>
      </c>
      <c r="D48" s="7"/>
    </row>
    <row r="49" spans="4:4">
      <c r="D49" s="7"/>
    </row>
    <row r="50" spans="4:4">
      <c r="D50" s="7"/>
    </row>
    <row r="51" spans="4:4">
      <c r="D51" s="7"/>
    </row>
    <row r="52" spans="4:4">
      <c r="D52" s="7"/>
    </row>
    <row r="53" spans="4:4">
      <c r="D53" s="7"/>
    </row>
  </sheetData>
  <mergeCells count="18">
    <mergeCell ref="A46:B46"/>
    <mergeCell ref="A8:C8"/>
    <mergeCell ref="A9:C9"/>
    <mergeCell ref="A10:C10"/>
    <mergeCell ref="A11:C11"/>
    <mergeCell ref="A12:D12"/>
    <mergeCell ref="D16:D21"/>
    <mergeCell ref="A35:B35"/>
    <mergeCell ref="A36:D36"/>
    <mergeCell ref="D38:D39"/>
    <mergeCell ref="A42:D42"/>
    <mergeCell ref="A44:B44"/>
    <mergeCell ref="G7:I7"/>
    <mergeCell ref="A2:D2"/>
    <mergeCell ref="A4:D4"/>
    <mergeCell ref="A5:C5"/>
    <mergeCell ref="A6:C6"/>
    <mergeCell ref="A7:C7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2:D53"/>
  <sheetViews>
    <sheetView topLeftCell="A28" workbookViewId="0">
      <selection activeCell="H14" sqref="H14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</cols>
  <sheetData>
    <row r="2" spans="1:4" ht="27.75" customHeight="1">
      <c r="A2" s="84" t="s">
        <v>95</v>
      </c>
      <c r="B2" s="84"/>
      <c r="C2" s="84"/>
      <c r="D2" s="84"/>
    </row>
    <row r="3" spans="1:4" ht="5.25" customHeight="1">
      <c r="A3" s="2"/>
      <c r="B3" s="2"/>
      <c r="C3" s="2"/>
      <c r="D3" s="2"/>
    </row>
    <row r="4" spans="1:4" ht="12.75" customHeight="1">
      <c r="A4" s="85" t="s">
        <v>20</v>
      </c>
      <c r="B4" s="85"/>
      <c r="C4" s="85"/>
      <c r="D4" s="85"/>
    </row>
    <row r="5" spans="1:4">
      <c r="A5" s="86" t="s">
        <v>21</v>
      </c>
      <c r="B5" s="86"/>
      <c r="C5" s="86"/>
      <c r="D5" s="11">
        <v>410.4</v>
      </c>
    </row>
    <row r="6" spans="1:4" ht="12.75" customHeight="1">
      <c r="A6" s="87" t="s">
        <v>70</v>
      </c>
      <c r="B6" s="87"/>
      <c r="C6" s="87"/>
      <c r="D6" s="20" t="s">
        <v>99</v>
      </c>
    </row>
    <row r="7" spans="1:4" ht="12.75" customHeight="1">
      <c r="A7" s="86" t="s">
        <v>23</v>
      </c>
      <c r="B7" s="86"/>
      <c r="C7" s="86"/>
      <c r="D7" s="20">
        <v>9.74</v>
      </c>
    </row>
    <row r="8" spans="1:4" ht="12.75" customHeight="1">
      <c r="A8" s="83" t="s">
        <v>22</v>
      </c>
      <c r="B8" s="83"/>
      <c r="C8" s="83"/>
      <c r="D8" s="20" t="s">
        <v>98</v>
      </c>
    </row>
    <row r="9" spans="1:4" ht="12.75" customHeight="1">
      <c r="A9" s="83" t="s">
        <v>27</v>
      </c>
      <c r="B9" s="83"/>
      <c r="C9" s="83"/>
      <c r="D9" s="20">
        <v>3.59</v>
      </c>
    </row>
    <row r="10" spans="1:4" ht="12.75" customHeight="1">
      <c r="A10" s="83" t="s">
        <v>28</v>
      </c>
      <c r="B10" s="83"/>
      <c r="C10" s="83"/>
      <c r="D10" s="20">
        <v>0.59</v>
      </c>
    </row>
    <row r="11" spans="1:4" ht="12.75" customHeight="1">
      <c r="A11" s="83" t="s">
        <v>29</v>
      </c>
      <c r="B11" s="83"/>
      <c r="C11" s="83"/>
      <c r="D11" s="20">
        <v>0</v>
      </c>
    </row>
    <row r="12" spans="1:4" ht="15" customHeight="1">
      <c r="A12" s="89" t="s">
        <v>0</v>
      </c>
      <c r="B12" s="89"/>
      <c r="C12" s="89"/>
      <c r="D12" s="89"/>
    </row>
    <row r="13" spans="1:4" ht="24" customHeight="1">
      <c r="A13" s="31" t="s">
        <v>1</v>
      </c>
      <c r="B13" s="14" t="s">
        <v>2</v>
      </c>
      <c r="C13" s="15" t="s">
        <v>4</v>
      </c>
      <c r="D13" s="35" t="s">
        <v>3</v>
      </c>
    </row>
    <row r="14" spans="1:4" ht="42.75" customHeight="1">
      <c r="A14" s="33">
        <v>1</v>
      </c>
      <c r="B14" s="18" t="s">
        <v>172</v>
      </c>
      <c r="C14" s="47">
        <v>2850</v>
      </c>
      <c r="D14" s="32" t="s">
        <v>5</v>
      </c>
    </row>
    <row r="15" spans="1:4">
      <c r="A15" s="33">
        <v>2</v>
      </c>
      <c r="B15" s="18" t="s">
        <v>26</v>
      </c>
      <c r="C15" s="20"/>
      <c r="D15" s="32"/>
    </row>
    <row r="16" spans="1:4" ht="16.5" customHeight="1">
      <c r="A16" s="33" t="s">
        <v>11</v>
      </c>
      <c r="B16" s="21" t="s">
        <v>24</v>
      </c>
      <c r="C16" s="36">
        <f>D5*D7*12</f>
        <v>47967.551999999996</v>
      </c>
      <c r="D16" s="90" t="s">
        <v>6</v>
      </c>
    </row>
    <row r="17" spans="1:4" ht="15.75" customHeight="1">
      <c r="A17" s="33" t="s">
        <v>12</v>
      </c>
      <c r="B17" s="21" t="s">
        <v>25</v>
      </c>
      <c r="C17" s="36">
        <v>115240</v>
      </c>
      <c r="D17" s="90"/>
    </row>
    <row r="18" spans="1:4" ht="25.5">
      <c r="A18" s="33" t="s">
        <v>13</v>
      </c>
      <c r="B18" s="21" t="s">
        <v>7</v>
      </c>
      <c r="C18" s="36">
        <f>D5*D9*12</f>
        <v>17680.031999999999</v>
      </c>
      <c r="D18" s="90"/>
    </row>
    <row r="19" spans="1:4">
      <c r="A19" s="33" t="s">
        <v>14</v>
      </c>
      <c r="B19" s="21" t="s">
        <v>8</v>
      </c>
      <c r="C19" s="36">
        <f>D5*D10*12</f>
        <v>2905.6319999999996</v>
      </c>
      <c r="D19" s="90"/>
    </row>
    <row r="20" spans="1:4">
      <c r="A20" s="33" t="s">
        <v>15</v>
      </c>
      <c r="B20" s="21" t="s">
        <v>9</v>
      </c>
      <c r="C20" s="36">
        <f>D5*D11*12</f>
        <v>0</v>
      </c>
      <c r="D20" s="90"/>
    </row>
    <row r="21" spans="1:4">
      <c r="A21" s="33" t="s">
        <v>16</v>
      </c>
      <c r="B21" s="21" t="s">
        <v>10</v>
      </c>
      <c r="C21" s="45">
        <v>0</v>
      </c>
      <c r="D21" s="90"/>
    </row>
    <row r="22" spans="1:4">
      <c r="A22" s="33"/>
      <c r="B22" s="23" t="s">
        <v>17</v>
      </c>
      <c r="C22" s="46">
        <f>SUM(C16:C21)</f>
        <v>183793.21600000001</v>
      </c>
      <c r="D22" s="32"/>
    </row>
    <row r="23" spans="1:4" ht="15" customHeight="1">
      <c r="A23" s="33" t="s">
        <v>32</v>
      </c>
      <c r="B23" s="18" t="s">
        <v>31</v>
      </c>
      <c r="C23" s="20"/>
      <c r="D23" s="32"/>
    </row>
    <row r="24" spans="1:4">
      <c r="A24" s="33" t="s">
        <v>33</v>
      </c>
      <c r="B24" s="34" t="s">
        <v>24</v>
      </c>
      <c r="C24" s="36">
        <f>D5*D7*12</f>
        <v>47967.551999999996</v>
      </c>
      <c r="D24" s="32"/>
    </row>
    <row r="25" spans="1:4" ht="25.5">
      <c r="A25" s="33" t="s">
        <v>34</v>
      </c>
      <c r="B25" s="34" t="s">
        <v>25</v>
      </c>
      <c r="C25" s="36">
        <f>C17</f>
        <v>115240</v>
      </c>
      <c r="D25" s="32"/>
    </row>
    <row r="26" spans="1:4" ht="25.5">
      <c r="A26" s="33" t="s">
        <v>35</v>
      </c>
      <c r="B26" s="34" t="s">
        <v>7</v>
      </c>
      <c r="C26" s="20"/>
      <c r="D26" s="32"/>
    </row>
    <row r="27" spans="1:4" ht="14.25" customHeight="1">
      <c r="A27" s="25" t="s">
        <v>36</v>
      </c>
      <c r="B27" s="34" t="s">
        <v>96</v>
      </c>
      <c r="C27" s="36">
        <v>33606</v>
      </c>
      <c r="D27" s="32"/>
    </row>
    <row r="28" spans="1:4" ht="13.5" customHeight="1">
      <c r="A28" s="25" t="s">
        <v>37</v>
      </c>
      <c r="B28" s="34"/>
      <c r="C28" s="36">
        <v>0</v>
      </c>
      <c r="D28" s="32"/>
    </row>
    <row r="29" spans="1:4" ht="14.25" customHeight="1">
      <c r="A29" s="25" t="s">
        <v>38</v>
      </c>
      <c r="B29" s="34"/>
      <c r="C29" s="36">
        <v>0</v>
      </c>
      <c r="D29" s="32"/>
    </row>
    <row r="30" spans="1:4" ht="14.25" customHeight="1">
      <c r="A30" s="25" t="s">
        <v>39</v>
      </c>
      <c r="B30" s="34"/>
      <c r="C30" s="36">
        <v>0</v>
      </c>
      <c r="D30" s="32"/>
    </row>
    <row r="31" spans="1:4" ht="14.25" customHeight="1">
      <c r="A31" s="25" t="s">
        <v>63</v>
      </c>
      <c r="B31" s="34"/>
      <c r="C31" s="36"/>
      <c r="D31" s="32"/>
    </row>
    <row r="32" spans="1:4">
      <c r="A32" s="33" t="s">
        <v>42</v>
      </c>
      <c r="B32" s="34" t="s">
        <v>8</v>
      </c>
      <c r="C32" s="36">
        <f>C19</f>
        <v>2905.6319999999996</v>
      </c>
      <c r="D32" s="11"/>
    </row>
    <row r="33" spans="1:4">
      <c r="A33" s="33" t="s">
        <v>40</v>
      </c>
      <c r="B33" s="34" t="s">
        <v>9</v>
      </c>
      <c r="C33" s="36">
        <f>D5*D11*12</f>
        <v>0</v>
      </c>
      <c r="D33" s="11"/>
    </row>
    <row r="34" spans="1:4">
      <c r="A34" s="33" t="s">
        <v>41</v>
      </c>
      <c r="B34" s="34" t="s">
        <v>10</v>
      </c>
      <c r="C34" s="45">
        <v>0</v>
      </c>
      <c r="D34" s="11"/>
    </row>
    <row r="35" spans="1:4" s="12" customFormat="1" ht="15" customHeight="1">
      <c r="A35" s="91" t="s">
        <v>17</v>
      </c>
      <c r="B35" s="91"/>
      <c r="C35" s="46">
        <f>SUM(C24:C34)</f>
        <v>199719.18400000001</v>
      </c>
      <c r="D35" s="14"/>
    </row>
    <row r="36" spans="1:4" ht="13.5" customHeight="1">
      <c r="A36" s="92" t="s">
        <v>43</v>
      </c>
      <c r="B36" s="92"/>
      <c r="C36" s="92"/>
      <c r="D36" s="92"/>
    </row>
    <row r="37" spans="1:4" ht="32.25" customHeight="1">
      <c r="A37" s="33" t="s">
        <v>47</v>
      </c>
      <c r="B37" s="21" t="s">
        <v>44</v>
      </c>
      <c r="C37" s="46">
        <v>13374</v>
      </c>
      <c r="D37" s="42" t="s">
        <v>52</v>
      </c>
    </row>
    <row r="38" spans="1:4" ht="13.5" customHeight="1">
      <c r="A38" s="33" t="s">
        <v>18</v>
      </c>
      <c r="B38" s="21" t="s">
        <v>54</v>
      </c>
      <c r="C38" s="36">
        <v>183794</v>
      </c>
      <c r="D38" s="93" t="s">
        <v>45</v>
      </c>
    </row>
    <row r="39" spans="1:4" ht="14.25" customHeight="1">
      <c r="A39" s="33" t="s">
        <v>19</v>
      </c>
      <c r="B39" s="21" t="s">
        <v>55</v>
      </c>
      <c r="C39" s="36">
        <v>189351</v>
      </c>
      <c r="D39" s="93"/>
    </row>
    <row r="40" spans="1:4" ht="34.5" customHeight="1">
      <c r="A40" s="33" t="s">
        <v>48</v>
      </c>
      <c r="B40" s="21" t="s">
        <v>46</v>
      </c>
      <c r="C40" s="46">
        <f>C38-C39+C37</f>
        <v>7817</v>
      </c>
      <c r="D40" s="42" t="s">
        <v>52</v>
      </c>
    </row>
    <row r="41" spans="1:4">
      <c r="A41" s="33"/>
      <c r="B41" s="21" t="s">
        <v>49</v>
      </c>
      <c r="C41" s="44"/>
      <c r="D41" s="32"/>
    </row>
    <row r="42" spans="1:4">
      <c r="A42" s="94" t="s">
        <v>50</v>
      </c>
      <c r="B42" s="94"/>
      <c r="C42" s="94"/>
      <c r="D42" s="94"/>
    </row>
    <row r="43" spans="1:4" ht="16.5">
      <c r="A43" s="33"/>
      <c r="B43" s="21" t="s">
        <v>51</v>
      </c>
      <c r="C43" s="20">
        <v>0</v>
      </c>
      <c r="D43" s="32" t="s">
        <v>53</v>
      </c>
    </row>
    <row r="44" spans="1:4" ht="26.25" customHeight="1">
      <c r="A44" s="95" t="s">
        <v>62</v>
      </c>
      <c r="B44" s="96"/>
      <c r="C44" s="46">
        <f>(C14+C18)-(C27+C28+C29+C30+C31)</f>
        <v>-13075.968000000001</v>
      </c>
      <c r="D44" s="30"/>
    </row>
    <row r="45" spans="1:4">
      <c r="D45" s="7"/>
    </row>
    <row r="46" spans="1:4" ht="25.5">
      <c r="A46" s="88" t="s">
        <v>56</v>
      </c>
      <c r="B46" s="88"/>
      <c r="C46" s="10" t="s">
        <v>84</v>
      </c>
      <c r="D46" s="28" t="s">
        <v>59</v>
      </c>
    </row>
    <row r="47" spans="1:4">
      <c r="D47" s="7"/>
    </row>
    <row r="48" spans="1:4" ht="25.5">
      <c r="B48" s="9" t="s">
        <v>58</v>
      </c>
      <c r="C48" s="10" t="s">
        <v>84</v>
      </c>
      <c r="D48" s="7"/>
    </row>
    <row r="49" spans="4:4">
      <c r="D49" s="7"/>
    </row>
    <row r="50" spans="4:4">
      <c r="D50" s="7"/>
    </row>
    <row r="51" spans="4:4">
      <c r="D51" s="7"/>
    </row>
    <row r="52" spans="4:4">
      <c r="D52" s="7"/>
    </row>
    <row r="53" spans="4:4">
      <c r="D53" s="7"/>
    </row>
  </sheetData>
  <mergeCells count="17">
    <mergeCell ref="A46:B46"/>
    <mergeCell ref="A8:C8"/>
    <mergeCell ref="A9:C9"/>
    <mergeCell ref="A10:C10"/>
    <mergeCell ref="A11:C11"/>
    <mergeCell ref="A12:D12"/>
    <mergeCell ref="D16:D21"/>
    <mergeCell ref="A35:B35"/>
    <mergeCell ref="A36:D36"/>
    <mergeCell ref="D38:D39"/>
    <mergeCell ref="A42:D42"/>
    <mergeCell ref="A44:B44"/>
    <mergeCell ref="A2:D2"/>
    <mergeCell ref="A4:D4"/>
    <mergeCell ref="A5:C5"/>
    <mergeCell ref="A6:C6"/>
    <mergeCell ref="A7:C7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2:D53"/>
  <sheetViews>
    <sheetView topLeftCell="A4" workbookViewId="0">
      <selection activeCell="J16" sqref="J16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</cols>
  <sheetData>
    <row r="2" spans="1:4" ht="22.5" customHeight="1">
      <c r="A2" s="84" t="s">
        <v>94</v>
      </c>
      <c r="B2" s="84"/>
      <c r="C2" s="84"/>
      <c r="D2" s="84"/>
    </row>
    <row r="3" spans="1:4" ht="5.25" customHeight="1">
      <c r="A3" s="2"/>
      <c r="B3" s="2"/>
      <c r="C3" s="2"/>
      <c r="D3" s="2"/>
    </row>
    <row r="4" spans="1:4" ht="12.75" customHeight="1">
      <c r="A4" s="85" t="s">
        <v>20</v>
      </c>
      <c r="B4" s="85"/>
      <c r="C4" s="85"/>
      <c r="D4" s="85"/>
    </row>
    <row r="5" spans="1:4">
      <c r="A5" s="86" t="s">
        <v>21</v>
      </c>
      <c r="B5" s="86"/>
      <c r="C5" s="86"/>
      <c r="D5" s="11">
        <v>280.10000000000002</v>
      </c>
    </row>
    <row r="6" spans="1:4" ht="12.75" customHeight="1">
      <c r="A6" s="87" t="s">
        <v>70</v>
      </c>
      <c r="B6" s="87"/>
      <c r="C6" s="87"/>
      <c r="D6" s="20">
        <f>D7+D8+D9+D10</f>
        <v>17.25</v>
      </c>
    </row>
    <row r="7" spans="1:4" ht="12.75" customHeight="1">
      <c r="A7" s="86" t="s">
        <v>23</v>
      </c>
      <c r="B7" s="86"/>
      <c r="C7" s="86"/>
      <c r="D7" s="20">
        <v>9.19</v>
      </c>
    </row>
    <row r="8" spans="1:4" ht="12.75" customHeight="1">
      <c r="A8" s="83" t="s">
        <v>22</v>
      </c>
      <c r="B8" s="83"/>
      <c r="C8" s="83"/>
      <c r="D8" s="20">
        <v>3.5</v>
      </c>
    </row>
    <row r="9" spans="1:4" ht="12.75" customHeight="1">
      <c r="A9" s="83" t="s">
        <v>27</v>
      </c>
      <c r="B9" s="83"/>
      <c r="C9" s="83"/>
      <c r="D9" s="20">
        <v>3.69</v>
      </c>
    </row>
    <row r="10" spans="1:4" ht="12.75" customHeight="1">
      <c r="A10" s="83" t="s">
        <v>28</v>
      </c>
      <c r="B10" s="83"/>
      <c r="C10" s="83"/>
      <c r="D10" s="20">
        <v>0.87</v>
      </c>
    </row>
    <row r="11" spans="1:4" ht="12.75" customHeight="1">
      <c r="A11" s="83" t="s">
        <v>29</v>
      </c>
      <c r="B11" s="83"/>
      <c r="C11" s="83"/>
      <c r="D11" s="20">
        <v>0</v>
      </c>
    </row>
    <row r="12" spans="1:4" ht="15" customHeight="1">
      <c r="A12" s="89" t="s">
        <v>0</v>
      </c>
      <c r="B12" s="89"/>
      <c r="C12" s="89"/>
      <c r="D12" s="89"/>
    </row>
    <row r="13" spans="1:4" ht="24" customHeight="1">
      <c r="A13" s="31" t="s">
        <v>1</v>
      </c>
      <c r="B13" s="14" t="s">
        <v>2</v>
      </c>
      <c r="C13" s="15" t="s">
        <v>4</v>
      </c>
      <c r="D13" s="35" t="s">
        <v>3</v>
      </c>
    </row>
    <row r="14" spans="1:4" ht="42.75" customHeight="1">
      <c r="A14" s="33">
        <v>1</v>
      </c>
      <c r="B14" s="18" t="s">
        <v>172</v>
      </c>
      <c r="C14" s="47">
        <v>-39210</v>
      </c>
      <c r="D14" s="32" t="s">
        <v>5</v>
      </c>
    </row>
    <row r="15" spans="1:4">
      <c r="A15" s="33">
        <v>2</v>
      </c>
      <c r="B15" s="18" t="s">
        <v>26</v>
      </c>
      <c r="C15" s="20"/>
      <c r="D15" s="32"/>
    </row>
    <row r="16" spans="1:4" s="66" customFormat="1" ht="16.5" customHeight="1">
      <c r="A16" s="71" t="s">
        <v>11</v>
      </c>
      <c r="B16" s="72" t="s">
        <v>24</v>
      </c>
      <c r="C16" s="45">
        <f>D5*D7*12</f>
        <v>30889.428</v>
      </c>
      <c r="D16" s="102" t="s">
        <v>6</v>
      </c>
    </row>
    <row r="17" spans="1:4" s="69" customFormat="1" ht="15.75" customHeight="1">
      <c r="A17" s="71" t="s">
        <v>12</v>
      </c>
      <c r="B17" s="72" t="s">
        <v>25</v>
      </c>
      <c r="C17" s="45">
        <f>D5*D8*12</f>
        <v>11764.2</v>
      </c>
      <c r="D17" s="102"/>
    </row>
    <row r="18" spans="1:4" s="69" customFormat="1" ht="25.5">
      <c r="A18" s="71" t="s">
        <v>13</v>
      </c>
      <c r="B18" s="72" t="s">
        <v>7</v>
      </c>
      <c r="C18" s="45">
        <f>D5*D9*12</f>
        <v>12402.828</v>
      </c>
      <c r="D18" s="102"/>
    </row>
    <row r="19" spans="1:4" s="69" customFormat="1">
      <c r="A19" s="71" t="s">
        <v>14</v>
      </c>
      <c r="B19" s="72" t="s">
        <v>8</v>
      </c>
      <c r="C19" s="45">
        <f>D5*D10*12</f>
        <v>2924.2440000000001</v>
      </c>
      <c r="D19" s="102"/>
    </row>
    <row r="20" spans="1:4" s="69" customFormat="1">
      <c r="A20" s="71" t="s">
        <v>15</v>
      </c>
      <c r="B20" s="72" t="s">
        <v>9</v>
      </c>
      <c r="C20" s="45">
        <f>D5*D11*12</f>
        <v>0</v>
      </c>
      <c r="D20" s="102"/>
    </row>
    <row r="21" spans="1:4" s="69" customFormat="1">
      <c r="A21" s="71" t="s">
        <v>16</v>
      </c>
      <c r="B21" s="72" t="s">
        <v>10</v>
      </c>
      <c r="C21" s="45">
        <v>0</v>
      </c>
      <c r="D21" s="102"/>
    </row>
    <row r="22" spans="1:4" s="69" customFormat="1">
      <c r="A22" s="71"/>
      <c r="B22" s="73" t="s">
        <v>17</v>
      </c>
      <c r="C22" s="74">
        <f>SUM(C16:C21)</f>
        <v>57980.7</v>
      </c>
      <c r="D22" s="75"/>
    </row>
    <row r="23" spans="1:4" ht="15" customHeight="1">
      <c r="A23" s="33" t="s">
        <v>32</v>
      </c>
      <c r="B23" s="18" t="s">
        <v>31</v>
      </c>
      <c r="C23" s="20"/>
      <c r="D23" s="32"/>
    </row>
    <row r="24" spans="1:4">
      <c r="A24" s="33" t="s">
        <v>33</v>
      </c>
      <c r="B24" s="34" t="s">
        <v>24</v>
      </c>
      <c r="C24" s="36">
        <f>D5*D7*12</f>
        <v>30889.428</v>
      </c>
      <c r="D24" s="32"/>
    </row>
    <row r="25" spans="1:4" ht="25.5">
      <c r="A25" s="33" t="s">
        <v>34</v>
      </c>
      <c r="B25" s="34" t="s">
        <v>25</v>
      </c>
      <c r="C25" s="36">
        <f>C17</f>
        <v>11764.2</v>
      </c>
      <c r="D25" s="32"/>
    </row>
    <row r="26" spans="1:4" ht="25.5">
      <c r="A26" s="33" t="s">
        <v>35</v>
      </c>
      <c r="B26" s="34" t="s">
        <v>7</v>
      </c>
      <c r="C26" s="20"/>
      <c r="D26" s="32"/>
    </row>
    <row r="27" spans="1:4" ht="14.25" customHeight="1">
      <c r="A27" s="25" t="s">
        <v>36</v>
      </c>
      <c r="B27" s="34"/>
      <c r="C27" s="36">
        <v>0</v>
      </c>
      <c r="D27" s="32"/>
    </row>
    <row r="28" spans="1:4" ht="13.5" customHeight="1">
      <c r="A28" s="25" t="s">
        <v>37</v>
      </c>
      <c r="B28" s="34"/>
      <c r="C28" s="36">
        <v>0</v>
      </c>
      <c r="D28" s="32"/>
    </row>
    <row r="29" spans="1:4" ht="14.25" customHeight="1">
      <c r="A29" s="25" t="s">
        <v>38</v>
      </c>
      <c r="B29" s="34"/>
      <c r="C29" s="36">
        <v>0</v>
      </c>
      <c r="D29" s="32"/>
    </row>
    <row r="30" spans="1:4" ht="14.25" customHeight="1">
      <c r="A30" s="25" t="s">
        <v>39</v>
      </c>
      <c r="B30" s="34"/>
      <c r="C30" s="36">
        <v>0</v>
      </c>
      <c r="D30" s="32"/>
    </row>
    <row r="31" spans="1:4" ht="14.25" customHeight="1">
      <c r="A31" s="25" t="s">
        <v>63</v>
      </c>
      <c r="B31" s="34"/>
      <c r="C31" s="36"/>
      <c r="D31" s="32"/>
    </row>
    <row r="32" spans="1:4">
      <c r="A32" s="33" t="s">
        <v>42</v>
      </c>
      <c r="B32" s="34" t="s">
        <v>8</v>
      </c>
      <c r="C32" s="36">
        <f>C19</f>
        <v>2924.2440000000001</v>
      </c>
      <c r="D32" s="11"/>
    </row>
    <row r="33" spans="1:4">
      <c r="A33" s="33" t="s">
        <v>40</v>
      </c>
      <c r="B33" s="34" t="s">
        <v>9</v>
      </c>
      <c r="C33" s="36">
        <f>D5*D11*12</f>
        <v>0</v>
      </c>
      <c r="D33" s="11"/>
    </row>
    <row r="34" spans="1:4">
      <c r="A34" s="33" t="s">
        <v>41</v>
      </c>
      <c r="B34" s="34" t="s">
        <v>10</v>
      </c>
      <c r="C34" s="45">
        <v>0</v>
      </c>
      <c r="D34" s="11"/>
    </row>
    <row r="35" spans="1:4" s="12" customFormat="1" ht="15" customHeight="1">
      <c r="A35" s="91" t="s">
        <v>17</v>
      </c>
      <c r="B35" s="91"/>
      <c r="C35" s="46">
        <f>SUM(C24:C34)</f>
        <v>45577.871999999996</v>
      </c>
      <c r="D35" s="14"/>
    </row>
    <row r="36" spans="1:4" ht="13.5" customHeight="1">
      <c r="A36" s="92" t="s">
        <v>43</v>
      </c>
      <c r="B36" s="92"/>
      <c r="C36" s="92"/>
      <c r="D36" s="92"/>
    </row>
    <row r="37" spans="1:4" ht="32.25" customHeight="1">
      <c r="A37" s="33" t="s">
        <v>47</v>
      </c>
      <c r="B37" s="21" t="s">
        <v>44</v>
      </c>
      <c r="C37" s="46">
        <v>0</v>
      </c>
      <c r="D37" s="42" t="s">
        <v>52</v>
      </c>
    </row>
    <row r="38" spans="1:4" ht="13.5" customHeight="1">
      <c r="A38" s="33" t="s">
        <v>18</v>
      </c>
      <c r="B38" s="21" t="s">
        <v>54</v>
      </c>
      <c r="C38" s="36">
        <v>57794</v>
      </c>
      <c r="D38" s="93" t="s">
        <v>45</v>
      </c>
    </row>
    <row r="39" spans="1:4" ht="14.25" customHeight="1">
      <c r="A39" s="33" t="s">
        <v>19</v>
      </c>
      <c r="B39" s="21" t="s">
        <v>55</v>
      </c>
      <c r="C39" s="36">
        <v>57794</v>
      </c>
      <c r="D39" s="93"/>
    </row>
    <row r="40" spans="1:4" ht="34.5" customHeight="1">
      <c r="A40" s="33" t="s">
        <v>48</v>
      </c>
      <c r="B40" s="21" t="s">
        <v>46</v>
      </c>
      <c r="C40" s="46">
        <f>C38-C39+C37</f>
        <v>0</v>
      </c>
      <c r="D40" s="42" t="s">
        <v>52</v>
      </c>
    </row>
    <row r="41" spans="1:4">
      <c r="A41" s="33"/>
      <c r="B41" s="21" t="s">
        <v>49</v>
      </c>
      <c r="C41" s="44"/>
      <c r="D41" s="32"/>
    </row>
    <row r="42" spans="1:4">
      <c r="A42" s="94" t="s">
        <v>50</v>
      </c>
      <c r="B42" s="94"/>
      <c r="C42" s="94"/>
      <c r="D42" s="94"/>
    </row>
    <row r="43" spans="1:4" ht="16.5">
      <c r="A43" s="33"/>
      <c r="B43" s="21" t="s">
        <v>51</v>
      </c>
      <c r="C43" s="20">
        <v>0</v>
      </c>
      <c r="D43" s="32" t="s">
        <v>53</v>
      </c>
    </row>
    <row r="44" spans="1:4" ht="26.25" customHeight="1">
      <c r="A44" s="95" t="s">
        <v>62</v>
      </c>
      <c r="B44" s="96"/>
      <c r="C44" s="46">
        <f>(C14+C18)-(C27+C28+C29+C30+C31)</f>
        <v>-26807.171999999999</v>
      </c>
      <c r="D44" s="30"/>
    </row>
    <row r="45" spans="1:4">
      <c r="D45" s="7"/>
    </row>
    <row r="46" spans="1:4" ht="25.5">
      <c r="A46" s="88" t="s">
        <v>56</v>
      </c>
      <c r="B46" s="88"/>
      <c r="C46" s="10" t="s">
        <v>84</v>
      </c>
      <c r="D46" s="28" t="s">
        <v>59</v>
      </c>
    </row>
    <row r="47" spans="1:4">
      <c r="D47" s="7"/>
    </row>
    <row r="48" spans="1:4" ht="25.5">
      <c r="B48" s="9" t="s">
        <v>58</v>
      </c>
      <c r="C48" s="10" t="s">
        <v>84</v>
      </c>
      <c r="D48" s="7"/>
    </row>
    <row r="49" spans="4:4">
      <c r="D49" s="7"/>
    </row>
    <row r="50" spans="4:4">
      <c r="D50" s="7"/>
    </row>
    <row r="51" spans="4:4">
      <c r="D51" s="7"/>
    </row>
    <row r="52" spans="4:4">
      <c r="D52" s="7"/>
    </row>
    <row r="53" spans="4:4">
      <c r="D53" s="7"/>
    </row>
  </sheetData>
  <mergeCells count="17">
    <mergeCell ref="A46:B46"/>
    <mergeCell ref="A8:C8"/>
    <mergeCell ref="A9:C9"/>
    <mergeCell ref="A10:C10"/>
    <mergeCell ref="A11:C11"/>
    <mergeCell ref="A12:D12"/>
    <mergeCell ref="D16:D21"/>
    <mergeCell ref="A35:B35"/>
    <mergeCell ref="A36:D36"/>
    <mergeCell ref="D38:D39"/>
    <mergeCell ref="A42:D42"/>
    <mergeCell ref="A44:B44"/>
    <mergeCell ref="A2:D2"/>
    <mergeCell ref="A4:D4"/>
    <mergeCell ref="A5:C5"/>
    <mergeCell ref="A6:C6"/>
    <mergeCell ref="A7:C7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2:D53"/>
  <sheetViews>
    <sheetView workbookViewId="0">
      <selection activeCell="H16" sqref="H16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</cols>
  <sheetData>
    <row r="2" spans="1:4" ht="22.5" customHeight="1">
      <c r="A2" s="84" t="s">
        <v>92</v>
      </c>
      <c r="B2" s="84"/>
      <c r="C2" s="84"/>
      <c r="D2" s="84"/>
    </row>
    <row r="3" spans="1:4" ht="5.25" customHeight="1">
      <c r="A3" s="2"/>
      <c r="B3" s="2"/>
      <c r="C3" s="2"/>
      <c r="D3" s="2"/>
    </row>
    <row r="4" spans="1:4" ht="12.75" customHeight="1">
      <c r="A4" s="85" t="s">
        <v>20</v>
      </c>
      <c r="B4" s="85"/>
      <c r="C4" s="85"/>
      <c r="D4" s="85"/>
    </row>
    <row r="5" spans="1:4">
      <c r="A5" s="86" t="s">
        <v>21</v>
      </c>
      <c r="B5" s="86"/>
      <c r="C5" s="86"/>
      <c r="D5" s="11">
        <v>1284.1400000000001</v>
      </c>
    </row>
    <row r="6" spans="1:4" ht="12.75" customHeight="1">
      <c r="A6" s="87" t="s">
        <v>70</v>
      </c>
      <c r="B6" s="87"/>
      <c r="C6" s="87"/>
      <c r="D6" s="20">
        <f>D7+D8+D9+D10</f>
        <v>17.970000000000002</v>
      </c>
    </row>
    <row r="7" spans="1:4" ht="12.75" customHeight="1">
      <c r="A7" s="86" t="s">
        <v>23</v>
      </c>
      <c r="B7" s="86"/>
      <c r="C7" s="86"/>
      <c r="D7" s="20">
        <v>9.74</v>
      </c>
    </row>
    <row r="8" spans="1:4" ht="12.75" customHeight="1">
      <c r="A8" s="83" t="s">
        <v>22</v>
      </c>
      <c r="B8" s="83"/>
      <c r="C8" s="83"/>
      <c r="D8" s="20">
        <v>4.32</v>
      </c>
    </row>
    <row r="9" spans="1:4" ht="12.75" customHeight="1">
      <c r="A9" s="83" t="s">
        <v>27</v>
      </c>
      <c r="B9" s="83"/>
      <c r="C9" s="83"/>
      <c r="D9" s="20">
        <v>3.72</v>
      </c>
    </row>
    <row r="10" spans="1:4" ht="12.75" customHeight="1">
      <c r="A10" s="83" t="s">
        <v>28</v>
      </c>
      <c r="B10" s="83"/>
      <c r="C10" s="83"/>
      <c r="D10" s="20">
        <v>0.19</v>
      </c>
    </row>
    <row r="11" spans="1:4" ht="12.75" customHeight="1">
      <c r="A11" s="83" t="s">
        <v>29</v>
      </c>
      <c r="B11" s="83"/>
      <c r="C11" s="83"/>
      <c r="D11" s="20">
        <v>0</v>
      </c>
    </row>
    <row r="12" spans="1:4" ht="15" customHeight="1">
      <c r="A12" s="89" t="s">
        <v>0</v>
      </c>
      <c r="B12" s="89"/>
      <c r="C12" s="89"/>
      <c r="D12" s="89"/>
    </row>
    <row r="13" spans="1:4" ht="24" customHeight="1">
      <c r="A13" s="31" t="s">
        <v>1</v>
      </c>
      <c r="B13" s="14" t="s">
        <v>2</v>
      </c>
      <c r="C13" s="15" t="s">
        <v>4</v>
      </c>
      <c r="D13" s="35" t="s">
        <v>3</v>
      </c>
    </row>
    <row r="14" spans="1:4" ht="42.75" customHeight="1">
      <c r="A14" s="33">
        <v>1</v>
      </c>
      <c r="B14" s="18" t="s">
        <v>172</v>
      </c>
      <c r="C14" s="47">
        <v>-5526</v>
      </c>
      <c r="D14" s="32" t="s">
        <v>5</v>
      </c>
    </row>
    <row r="15" spans="1:4">
      <c r="A15" s="33">
        <v>2</v>
      </c>
      <c r="B15" s="18" t="s">
        <v>26</v>
      </c>
      <c r="C15" s="20"/>
      <c r="D15" s="32"/>
    </row>
    <row r="16" spans="1:4" ht="16.5" customHeight="1">
      <c r="A16" s="33" t="s">
        <v>11</v>
      </c>
      <c r="B16" s="21" t="s">
        <v>24</v>
      </c>
      <c r="C16" s="36">
        <f>D5*D7*12</f>
        <v>150090.28320000001</v>
      </c>
      <c r="D16" s="90" t="s">
        <v>6</v>
      </c>
    </row>
    <row r="17" spans="1:4" ht="15.75" customHeight="1">
      <c r="A17" s="33" t="s">
        <v>12</v>
      </c>
      <c r="B17" s="21" t="s">
        <v>25</v>
      </c>
      <c r="C17" s="36">
        <f>D5*D8*12</f>
        <v>66569.817600000009</v>
      </c>
      <c r="D17" s="90"/>
    </row>
    <row r="18" spans="1:4" ht="25.5">
      <c r="A18" s="33" t="s">
        <v>13</v>
      </c>
      <c r="B18" s="21" t="s">
        <v>7</v>
      </c>
      <c r="C18" s="36">
        <f>D5*D9*12</f>
        <v>57324.009600000005</v>
      </c>
      <c r="D18" s="90"/>
    </row>
    <row r="19" spans="1:4">
      <c r="A19" s="33" t="s">
        <v>14</v>
      </c>
      <c r="B19" s="21" t="s">
        <v>8</v>
      </c>
      <c r="C19" s="36">
        <f>D5*D10*12</f>
        <v>2927.8392000000003</v>
      </c>
      <c r="D19" s="90"/>
    </row>
    <row r="20" spans="1:4">
      <c r="A20" s="33" t="s">
        <v>15</v>
      </c>
      <c r="B20" s="21" t="s">
        <v>9</v>
      </c>
      <c r="C20" s="36">
        <f>D5*D11*12</f>
        <v>0</v>
      </c>
      <c r="D20" s="90"/>
    </row>
    <row r="21" spans="1:4">
      <c r="A21" s="33" t="s">
        <v>16</v>
      </c>
      <c r="B21" s="21" t="s">
        <v>10</v>
      </c>
      <c r="C21" s="45">
        <v>0</v>
      </c>
      <c r="D21" s="90"/>
    </row>
    <row r="22" spans="1:4">
      <c r="A22" s="33"/>
      <c r="B22" s="23" t="s">
        <v>17</v>
      </c>
      <c r="C22" s="46">
        <f>SUM(C16:C21)</f>
        <v>276911.94959999999</v>
      </c>
      <c r="D22" s="32"/>
    </row>
    <row r="23" spans="1:4" ht="15" customHeight="1">
      <c r="A23" s="33" t="s">
        <v>32</v>
      </c>
      <c r="B23" s="18" t="s">
        <v>31</v>
      </c>
      <c r="C23" s="20"/>
      <c r="D23" s="32"/>
    </row>
    <row r="24" spans="1:4">
      <c r="A24" s="33" t="s">
        <v>33</v>
      </c>
      <c r="B24" s="34" t="s">
        <v>24</v>
      </c>
      <c r="C24" s="36">
        <f>D5*D7*12</f>
        <v>150090.28320000001</v>
      </c>
      <c r="D24" s="32"/>
    </row>
    <row r="25" spans="1:4" ht="25.5">
      <c r="A25" s="33" t="s">
        <v>34</v>
      </c>
      <c r="B25" s="34" t="s">
        <v>25</v>
      </c>
      <c r="C25" s="36">
        <f>C17</f>
        <v>66569.817600000009</v>
      </c>
      <c r="D25" s="32"/>
    </row>
    <row r="26" spans="1:4" ht="25.5">
      <c r="A26" s="33" t="s">
        <v>35</v>
      </c>
      <c r="B26" s="34" t="s">
        <v>7</v>
      </c>
      <c r="C26" s="20"/>
      <c r="D26" s="32"/>
    </row>
    <row r="27" spans="1:4" ht="14.25" customHeight="1">
      <c r="A27" s="25" t="s">
        <v>36</v>
      </c>
      <c r="B27" s="34" t="s">
        <v>80</v>
      </c>
      <c r="C27" s="36">
        <v>1341</v>
      </c>
      <c r="D27" s="32"/>
    </row>
    <row r="28" spans="1:4" ht="13.5" customHeight="1">
      <c r="A28" s="25" t="s">
        <v>37</v>
      </c>
      <c r="B28" s="34" t="s">
        <v>93</v>
      </c>
      <c r="C28" s="36">
        <v>8284</v>
      </c>
      <c r="D28" s="32"/>
    </row>
    <row r="29" spans="1:4" ht="14.25" customHeight="1">
      <c r="A29" s="25" t="s">
        <v>38</v>
      </c>
      <c r="B29" s="34"/>
      <c r="C29" s="36">
        <v>0</v>
      </c>
      <c r="D29" s="32"/>
    </row>
    <row r="30" spans="1:4" ht="14.25" customHeight="1">
      <c r="A30" s="25" t="s">
        <v>39</v>
      </c>
      <c r="B30" s="34"/>
      <c r="C30" s="36">
        <v>0</v>
      </c>
      <c r="D30" s="32"/>
    </row>
    <row r="31" spans="1:4" ht="14.25" customHeight="1">
      <c r="A31" s="25" t="s">
        <v>63</v>
      </c>
      <c r="B31" s="34"/>
      <c r="C31" s="36"/>
      <c r="D31" s="32"/>
    </row>
    <row r="32" spans="1:4">
      <c r="A32" s="33" t="s">
        <v>42</v>
      </c>
      <c r="B32" s="34" t="s">
        <v>8</v>
      </c>
      <c r="C32" s="36">
        <f>C19</f>
        <v>2927.8392000000003</v>
      </c>
      <c r="D32" s="11"/>
    </row>
    <row r="33" spans="1:4">
      <c r="A33" s="33" t="s">
        <v>40</v>
      </c>
      <c r="B33" s="34" t="s">
        <v>9</v>
      </c>
      <c r="C33" s="36">
        <f>D5*D11*12</f>
        <v>0</v>
      </c>
      <c r="D33" s="11"/>
    </row>
    <row r="34" spans="1:4">
      <c r="A34" s="33" t="s">
        <v>41</v>
      </c>
      <c r="B34" s="34" t="s">
        <v>10</v>
      </c>
      <c r="C34" s="45">
        <v>0</v>
      </c>
      <c r="D34" s="11"/>
    </row>
    <row r="35" spans="1:4" s="12" customFormat="1" ht="15" customHeight="1">
      <c r="A35" s="91" t="s">
        <v>17</v>
      </c>
      <c r="B35" s="91"/>
      <c r="C35" s="46">
        <f>SUM(C24:C34)</f>
        <v>229212.94</v>
      </c>
      <c r="D35" s="14"/>
    </row>
    <row r="36" spans="1:4" ht="13.5" customHeight="1">
      <c r="A36" s="92" t="s">
        <v>43</v>
      </c>
      <c r="B36" s="92"/>
      <c r="C36" s="92"/>
      <c r="D36" s="92"/>
    </row>
    <row r="37" spans="1:4" ht="32.25" customHeight="1">
      <c r="A37" s="33" t="s">
        <v>47</v>
      </c>
      <c r="B37" s="21" t="s">
        <v>44</v>
      </c>
      <c r="C37" s="36">
        <v>15910</v>
      </c>
      <c r="D37" s="42" t="s">
        <v>52</v>
      </c>
    </row>
    <row r="38" spans="1:4" ht="13.5" customHeight="1">
      <c r="A38" s="33" t="s">
        <v>18</v>
      </c>
      <c r="B38" s="21" t="s">
        <v>54</v>
      </c>
      <c r="C38" s="36">
        <v>275803</v>
      </c>
      <c r="D38" s="93" t="s">
        <v>45</v>
      </c>
    </row>
    <row r="39" spans="1:4" ht="14.25" customHeight="1">
      <c r="A39" s="33" t="s">
        <v>19</v>
      </c>
      <c r="B39" s="21" t="s">
        <v>55</v>
      </c>
      <c r="C39" s="36">
        <v>267141</v>
      </c>
      <c r="D39" s="93"/>
    </row>
    <row r="40" spans="1:4" ht="34.5" customHeight="1">
      <c r="A40" s="33" t="s">
        <v>48</v>
      </c>
      <c r="B40" s="21" t="s">
        <v>46</v>
      </c>
      <c r="C40" s="36">
        <f>C38-C39+C37</f>
        <v>24572</v>
      </c>
      <c r="D40" s="42" t="s">
        <v>52</v>
      </c>
    </row>
    <row r="41" spans="1:4">
      <c r="A41" s="33"/>
      <c r="B41" s="21" t="s">
        <v>49</v>
      </c>
      <c r="C41" s="44"/>
      <c r="D41" s="32"/>
    </row>
    <row r="42" spans="1:4">
      <c r="A42" s="94" t="s">
        <v>50</v>
      </c>
      <c r="B42" s="94"/>
      <c r="C42" s="94"/>
      <c r="D42" s="94"/>
    </row>
    <row r="43" spans="1:4" ht="16.5">
      <c r="A43" s="33"/>
      <c r="B43" s="21" t="s">
        <v>51</v>
      </c>
      <c r="C43" s="20">
        <v>0</v>
      </c>
      <c r="D43" s="32" t="s">
        <v>53</v>
      </c>
    </row>
    <row r="44" spans="1:4" ht="26.25" customHeight="1">
      <c r="A44" s="95" t="s">
        <v>62</v>
      </c>
      <c r="B44" s="96"/>
      <c r="C44" s="37">
        <f>(C14+C18)-(C27+C28+C29+C30+C31)</f>
        <v>42173.009600000005</v>
      </c>
      <c r="D44" s="30"/>
    </row>
    <row r="45" spans="1:4">
      <c r="D45" s="7"/>
    </row>
    <row r="46" spans="1:4" ht="25.5">
      <c r="A46" s="88" t="s">
        <v>56</v>
      </c>
      <c r="B46" s="88"/>
      <c r="C46" s="10" t="s">
        <v>84</v>
      </c>
      <c r="D46" s="28" t="s">
        <v>59</v>
      </c>
    </row>
    <row r="47" spans="1:4">
      <c r="D47" s="7"/>
    </row>
    <row r="48" spans="1:4" ht="25.5">
      <c r="B48" s="9" t="s">
        <v>58</v>
      </c>
      <c r="C48" s="10" t="s">
        <v>84</v>
      </c>
      <c r="D48" s="7"/>
    </row>
    <row r="49" spans="4:4">
      <c r="D49" s="7"/>
    </row>
    <row r="50" spans="4:4">
      <c r="D50" s="7"/>
    </row>
    <row r="51" spans="4:4">
      <c r="D51" s="7"/>
    </row>
    <row r="52" spans="4:4">
      <c r="D52" s="7"/>
    </row>
    <row r="53" spans="4:4">
      <c r="D53" s="7"/>
    </row>
  </sheetData>
  <mergeCells count="17">
    <mergeCell ref="A46:B46"/>
    <mergeCell ref="A8:C8"/>
    <mergeCell ref="A9:C9"/>
    <mergeCell ref="A10:C10"/>
    <mergeCell ref="A11:C11"/>
    <mergeCell ref="A12:D12"/>
    <mergeCell ref="D16:D21"/>
    <mergeCell ref="A35:B35"/>
    <mergeCell ref="A36:D36"/>
    <mergeCell ref="D38:D39"/>
    <mergeCell ref="A42:D42"/>
    <mergeCell ref="A44:B44"/>
    <mergeCell ref="A2:D2"/>
    <mergeCell ref="A4:D4"/>
    <mergeCell ref="A5:C5"/>
    <mergeCell ref="A6:C6"/>
    <mergeCell ref="A7:C7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2:E53"/>
  <sheetViews>
    <sheetView workbookViewId="0">
      <selection activeCell="H14" sqref="H14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5" width="9.140625" style="1"/>
  </cols>
  <sheetData>
    <row r="2" spans="1:5" ht="22.5" customHeight="1">
      <c r="A2" s="84" t="s">
        <v>91</v>
      </c>
      <c r="B2" s="84"/>
      <c r="C2" s="84"/>
      <c r="D2" s="84"/>
      <c r="E2" s="3"/>
    </row>
    <row r="3" spans="1:5" ht="5.25" customHeight="1">
      <c r="A3" s="2"/>
      <c r="B3" s="2"/>
      <c r="C3" s="2"/>
      <c r="D3" s="2"/>
      <c r="E3" s="3"/>
    </row>
    <row r="4" spans="1:5" ht="12.75" customHeight="1">
      <c r="A4" s="85" t="s">
        <v>20</v>
      </c>
      <c r="B4" s="85"/>
      <c r="C4" s="85"/>
      <c r="D4" s="85"/>
      <c r="E4" s="3"/>
    </row>
    <row r="5" spans="1:5">
      <c r="A5" s="86" t="s">
        <v>21</v>
      </c>
      <c r="B5" s="86"/>
      <c r="C5" s="86"/>
      <c r="D5" s="11">
        <v>885.43</v>
      </c>
    </row>
    <row r="6" spans="1:5" ht="12.75" customHeight="1">
      <c r="A6" s="87" t="s">
        <v>70</v>
      </c>
      <c r="B6" s="87"/>
      <c r="C6" s="87"/>
      <c r="D6" s="20" t="s">
        <v>86</v>
      </c>
    </row>
    <row r="7" spans="1:5" ht="12.75" customHeight="1">
      <c r="A7" s="86" t="s">
        <v>23</v>
      </c>
      <c r="B7" s="86"/>
      <c r="C7" s="86"/>
      <c r="D7" s="20">
        <v>9.74</v>
      </c>
    </row>
    <row r="8" spans="1:5" ht="12.75" customHeight="1">
      <c r="A8" s="83" t="s">
        <v>22</v>
      </c>
      <c r="B8" s="83"/>
      <c r="C8" s="83"/>
      <c r="D8" s="20">
        <v>4.32</v>
      </c>
    </row>
    <row r="9" spans="1:5" ht="12.75" customHeight="1">
      <c r="A9" s="83" t="s">
        <v>27</v>
      </c>
      <c r="B9" s="83"/>
      <c r="C9" s="83"/>
      <c r="D9" s="20" t="s">
        <v>87</v>
      </c>
    </row>
    <row r="10" spans="1:5" ht="12.75" customHeight="1">
      <c r="A10" s="83" t="s">
        <v>28</v>
      </c>
      <c r="B10" s="83"/>
      <c r="C10" s="83"/>
      <c r="D10" s="20">
        <v>0.28000000000000003</v>
      </c>
    </row>
    <row r="11" spans="1:5" ht="12.75" customHeight="1">
      <c r="A11" s="83" t="s">
        <v>29</v>
      </c>
      <c r="B11" s="83"/>
      <c r="C11" s="83"/>
      <c r="D11" s="20">
        <v>0</v>
      </c>
    </row>
    <row r="12" spans="1:5" ht="15" customHeight="1">
      <c r="A12" s="89" t="s">
        <v>0</v>
      </c>
      <c r="B12" s="89"/>
      <c r="C12" s="89"/>
      <c r="D12" s="89"/>
      <c r="E12" s="4"/>
    </row>
    <row r="13" spans="1:5" ht="24" customHeight="1">
      <c r="A13" s="31" t="s">
        <v>1</v>
      </c>
      <c r="B13" s="14" t="s">
        <v>2</v>
      </c>
      <c r="C13" s="15" t="s">
        <v>4</v>
      </c>
      <c r="D13" s="35" t="s">
        <v>3</v>
      </c>
    </row>
    <row r="14" spans="1:5" ht="42.75" customHeight="1">
      <c r="A14" s="33">
        <v>1</v>
      </c>
      <c r="B14" s="18" t="s">
        <v>172</v>
      </c>
      <c r="C14" s="47">
        <v>-14892</v>
      </c>
      <c r="D14" s="32" t="s">
        <v>5</v>
      </c>
    </row>
    <row r="15" spans="1:5">
      <c r="A15" s="33">
        <v>2</v>
      </c>
      <c r="B15" s="18" t="s">
        <v>26</v>
      </c>
      <c r="C15" s="20"/>
      <c r="D15" s="32"/>
    </row>
    <row r="16" spans="1:5" ht="16.5" customHeight="1">
      <c r="A16" s="33" t="s">
        <v>11</v>
      </c>
      <c r="B16" s="21" t="s">
        <v>24</v>
      </c>
      <c r="C16" s="36">
        <f>D5*D7*12</f>
        <v>103489.05840000001</v>
      </c>
      <c r="D16" s="90" t="s">
        <v>6</v>
      </c>
    </row>
    <row r="17" spans="1:4" ht="15.75" customHeight="1">
      <c r="A17" s="33" t="s">
        <v>12</v>
      </c>
      <c r="B17" s="21" t="s">
        <v>25</v>
      </c>
      <c r="C17" s="36">
        <f>D5*D8*12</f>
        <v>45900.691200000001</v>
      </c>
      <c r="D17" s="90"/>
    </row>
    <row r="18" spans="1:4" ht="25.5">
      <c r="A18" s="33" t="s">
        <v>13</v>
      </c>
      <c r="B18" s="21" t="s">
        <v>7</v>
      </c>
      <c r="C18" s="36">
        <v>71542.75</v>
      </c>
      <c r="D18" s="90"/>
    </row>
    <row r="19" spans="1:4">
      <c r="A19" s="33" t="s">
        <v>14</v>
      </c>
      <c r="B19" s="21" t="s">
        <v>8</v>
      </c>
      <c r="C19" s="36">
        <f>D5*D10*12</f>
        <v>2975.0448000000001</v>
      </c>
      <c r="D19" s="90"/>
    </row>
    <row r="20" spans="1:4">
      <c r="A20" s="33" t="s">
        <v>15</v>
      </c>
      <c r="B20" s="21" t="s">
        <v>9</v>
      </c>
      <c r="C20" s="36">
        <f>D5*D11*12</f>
        <v>0</v>
      </c>
      <c r="D20" s="90"/>
    </row>
    <row r="21" spans="1:4">
      <c r="A21" s="33" t="s">
        <v>16</v>
      </c>
      <c r="B21" s="21" t="s">
        <v>10</v>
      </c>
      <c r="C21" s="45">
        <v>0</v>
      </c>
      <c r="D21" s="90"/>
    </row>
    <row r="22" spans="1:4">
      <c r="A22" s="33"/>
      <c r="B22" s="23" t="s">
        <v>17</v>
      </c>
      <c r="C22" s="46">
        <f>SUM(C16:C21)</f>
        <v>223907.54440000001</v>
      </c>
      <c r="D22" s="32"/>
    </row>
    <row r="23" spans="1:4" ht="15" customHeight="1">
      <c r="A23" s="33" t="s">
        <v>32</v>
      </c>
      <c r="B23" s="18" t="s">
        <v>31</v>
      </c>
      <c r="C23" s="20"/>
      <c r="D23" s="32"/>
    </row>
    <row r="24" spans="1:4">
      <c r="A24" s="33" t="s">
        <v>33</v>
      </c>
      <c r="B24" s="34" t="s">
        <v>24</v>
      </c>
      <c r="C24" s="36">
        <f>D5*D7*12</f>
        <v>103489.05840000001</v>
      </c>
      <c r="D24" s="32"/>
    </row>
    <row r="25" spans="1:4" ht="25.5">
      <c r="A25" s="33" t="s">
        <v>34</v>
      </c>
      <c r="B25" s="34" t="s">
        <v>25</v>
      </c>
      <c r="C25" s="36">
        <f>C17</f>
        <v>45900.691200000001</v>
      </c>
      <c r="D25" s="32"/>
    </row>
    <row r="26" spans="1:4" ht="25.5">
      <c r="A26" s="33" t="s">
        <v>35</v>
      </c>
      <c r="B26" s="34" t="s">
        <v>7</v>
      </c>
      <c r="C26" s="20"/>
      <c r="D26" s="32"/>
    </row>
    <row r="27" spans="1:4" ht="14.25" customHeight="1">
      <c r="A27" s="25" t="s">
        <v>36</v>
      </c>
      <c r="B27" s="34" t="s">
        <v>88</v>
      </c>
      <c r="C27" s="36">
        <v>16046</v>
      </c>
      <c r="D27" s="32"/>
    </row>
    <row r="28" spans="1:4" ht="13.5" customHeight="1">
      <c r="A28" s="25" t="s">
        <v>37</v>
      </c>
      <c r="B28" s="34" t="s">
        <v>89</v>
      </c>
      <c r="C28" s="36">
        <v>20393</v>
      </c>
      <c r="D28" s="32"/>
    </row>
    <row r="29" spans="1:4" ht="14.25" customHeight="1">
      <c r="A29" s="25" t="s">
        <v>38</v>
      </c>
      <c r="B29" s="34" t="s">
        <v>66</v>
      </c>
      <c r="C29" s="36">
        <v>17925</v>
      </c>
      <c r="D29" s="32"/>
    </row>
    <row r="30" spans="1:4" ht="14.25" customHeight="1">
      <c r="A30" s="25" t="s">
        <v>39</v>
      </c>
      <c r="B30" s="34" t="s">
        <v>90</v>
      </c>
      <c r="C30" s="36">
        <v>26234</v>
      </c>
      <c r="D30" s="32"/>
    </row>
    <row r="31" spans="1:4" ht="14.25" customHeight="1">
      <c r="A31" s="25" t="s">
        <v>63</v>
      </c>
      <c r="B31" s="34"/>
      <c r="C31" s="36"/>
      <c r="D31" s="32"/>
    </row>
    <row r="32" spans="1:4">
      <c r="A32" s="33" t="s">
        <v>42</v>
      </c>
      <c r="B32" s="34" t="s">
        <v>8</v>
      </c>
      <c r="C32" s="36">
        <f>C19</f>
        <v>2975.0448000000001</v>
      </c>
      <c r="D32" s="11"/>
    </row>
    <row r="33" spans="1:5">
      <c r="A33" s="33" t="s">
        <v>40</v>
      </c>
      <c r="B33" s="34" t="s">
        <v>9</v>
      </c>
      <c r="C33" s="36">
        <f>D5*D11*12</f>
        <v>0</v>
      </c>
      <c r="D33" s="11"/>
    </row>
    <row r="34" spans="1:5">
      <c r="A34" s="33" t="s">
        <v>41</v>
      </c>
      <c r="B34" s="34" t="s">
        <v>10</v>
      </c>
      <c r="C34" s="45">
        <v>0</v>
      </c>
      <c r="D34" s="11"/>
    </row>
    <row r="35" spans="1:5" s="12" customFormat="1" ht="15" customHeight="1">
      <c r="A35" s="91" t="s">
        <v>17</v>
      </c>
      <c r="B35" s="91"/>
      <c r="C35" s="46">
        <f>SUM(C24:C34)</f>
        <v>232962.79440000001</v>
      </c>
      <c r="D35" s="14"/>
      <c r="E35" s="4"/>
    </row>
    <row r="36" spans="1:5" ht="13.5" customHeight="1">
      <c r="A36" s="92" t="s">
        <v>43</v>
      </c>
      <c r="B36" s="92"/>
      <c r="C36" s="92"/>
      <c r="D36" s="92"/>
    </row>
    <row r="37" spans="1:5" ht="32.25" customHeight="1">
      <c r="A37" s="33" t="s">
        <v>47</v>
      </c>
      <c r="B37" s="21" t="s">
        <v>44</v>
      </c>
      <c r="C37" s="36">
        <v>8329</v>
      </c>
      <c r="D37" s="42" t="s">
        <v>52</v>
      </c>
    </row>
    <row r="38" spans="1:5" ht="13.5" customHeight="1">
      <c r="A38" s="33" t="s">
        <v>18</v>
      </c>
      <c r="B38" s="21" t="s">
        <v>54</v>
      </c>
      <c r="C38" s="36">
        <v>223533</v>
      </c>
      <c r="D38" s="93" t="s">
        <v>45</v>
      </c>
    </row>
    <row r="39" spans="1:5" ht="14.25" customHeight="1">
      <c r="A39" s="33" t="s">
        <v>19</v>
      </c>
      <c r="B39" s="21" t="s">
        <v>55</v>
      </c>
      <c r="C39" s="36">
        <v>221615</v>
      </c>
      <c r="D39" s="93"/>
    </row>
    <row r="40" spans="1:5" ht="34.5" customHeight="1">
      <c r="A40" s="33" t="s">
        <v>48</v>
      </c>
      <c r="B40" s="21" t="s">
        <v>46</v>
      </c>
      <c r="C40" s="36">
        <f>C38-C39+C37</f>
        <v>10247</v>
      </c>
      <c r="D40" s="42" t="s">
        <v>52</v>
      </c>
    </row>
    <row r="41" spans="1:5">
      <c r="A41" s="33"/>
      <c r="B41" s="21" t="s">
        <v>49</v>
      </c>
      <c r="C41" s="44"/>
      <c r="D41" s="32"/>
    </row>
    <row r="42" spans="1:5">
      <c r="A42" s="94" t="s">
        <v>50</v>
      </c>
      <c r="B42" s="94"/>
      <c r="C42" s="94"/>
      <c r="D42" s="94"/>
    </row>
    <row r="43" spans="1:5" ht="16.5">
      <c r="A43" s="33"/>
      <c r="B43" s="21" t="s">
        <v>51</v>
      </c>
      <c r="C43" s="20">
        <v>0</v>
      </c>
      <c r="D43" s="32" t="s">
        <v>53</v>
      </c>
    </row>
    <row r="44" spans="1:5" ht="26.25" customHeight="1">
      <c r="A44" s="95" t="s">
        <v>62</v>
      </c>
      <c r="B44" s="96"/>
      <c r="C44" s="37">
        <f>(C14+C18)-(C27+C28+C29+C30+C31)</f>
        <v>-23947.25</v>
      </c>
      <c r="D44" s="30"/>
    </row>
    <row r="45" spans="1:5">
      <c r="D45" s="7"/>
    </row>
    <row r="46" spans="1:5" ht="25.5">
      <c r="A46" s="88" t="s">
        <v>56</v>
      </c>
      <c r="B46" s="88"/>
      <c r="C46" s="10" t="s">
        <v>84</v>
      </c>
      <c r="D46" s="28" t="s">
        <v>59</v>
      </c>
    </row>
    <row r="47" spans="1:5">
      <c r="D47" s="7"/>
    </row>
    <row r="48" spans="1:5" ht="25.5">
      <c r="B48" s="9" t="s">
        <v>58</v>
      </c>
      <c r="C48" s="10" t="s">
        <v>84</v>
      </c>
      <c r="D48" s="7"/>
    </row>
    <row r="49" spans="4:4">
      <c r="D49" s="7"/>
    </row>
    <row r="50" spans="4:4">
      <c r="D50" s="7"/>
    </row>
    <row r="51" spans="4:4">
      <c r="D51" s="7"/>
    </row>
    <row r="52" spans="4:4">
      <c r="D52" s="7"/>
    </row>
    <row r="53" spans="4:4">
      <c r="D53" s="7"/>
    </row>
  </sheetData>
  <mergeCells count="17">
    <mergeCell ref="A46:B46"/>
    <mergeCell ref="A8:C8"/>
    <mergeCell ref="A9:C9"/>
    <mergeCell ref="A10:C10"/>
    <mergeCell ref="A11:C11"/>
    <mergeCell ref="A12:D12"/>
    <mergeCell ref="D16:D21"/>
    <mergeCell ref="A35:B35"/>
    <mergeCell ref="A36:D36"/>
    <mergeCell ref="D38:D39"/>
    <mergeCell ref="A42:D42"/>
    <mergeCell ref="A44:B44"/>
    <mergeCell ref="A2:D2"/>
    <mergeCell ref="A4:D4"/>
    <mergeCell ref="A5:C5"/>
    <mergeCell ref="A6:C6"/>
    <mergeCell ref="A7:C7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2:E53"/>
  <sheetViews>
    <sheetView workbookViewId="0">
      <selection activeCell="G15" sqref="G15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5" width="9.140625" style="1"/>
  </cols>
  <sheetData>
    <row r="2" spans="1:5" ht="22.5" customHeight="1">
      <c r="A2" s="84" t="s">
        <v>79</v>
      </c>
      <c r="B2" s="84"/>
      <c r="C2" s="84"/>
      <c r="D2" s="84"/>
      <c r="E2" s="3"/>
    </row>
    <row r="3" spans="1:5" ht="5.25" customHeight="1">
      <c r="A3" s="2"/>
      <c r="B3" s="2"/>
      <c r="C3" s="2"/>
      <c r="D3" s="2"/>
      <c r="E3" s="3"/>
    </row>
    <row r="4" spans="1:5" ht="12.75" customHeight="1">
      <c r="A4" s="85" t="s">
        <v>20</v>
      </c>
      <c r="B4" s="85"/>
      <c r="C4" s="85"/>
      <c r="D4" s="85"/>
      <c r="E4" s="3"/>
    </row>
    <row r="5" spans="1:5">
      <c r="A5" s="86" t="s">
        <v>21</v>
      </c>
      <c r="B5" s="86"/>
      <c r="C5" s="86"/>
      <c r="D5" s="11">
        <v>820.3</v>
      </c>
    </row>
    <row r="6" spans="1:5" ht="12.75" customHeight="1">
      <c r="A6" s="87" t="s">
        <v>70</v>
      </c>
      <c r="B6" s="87"/>
      <c r="C6" s="87"/>
      <c r="D6" s="20">
        <f>D7+D8+D9+D10</f>
        <v>17.77</v>
      </c>
    </row>
    <row r="7" spans="1:5" ht="12.75" customHeight="1">
      <c r="A7" s="86" t="s">
        <v>23</v>
      </c>
      <c r="B7" s="86"/>
      <c r="C7" s="86"/>
      <c r="D7" s="20">
        <v>9.74</v>
      </c>
    </row>
    <row r="8" spans="1:5" ht="12.75" customHeight="1">
      <c r="A8" s="83" t="s">
        <v>22</v>
      </c>
      <c r="B8" s="83"/>
      <c r="C8" s="83"/>
      <c r="D8" s="20">
        <v>4.32</v>
      </c>
    </row>
    <row r="9" spans="1:5" ht="12.75" customHeight="1">
      <c r="A9" s="83" t="s">
        <v>27</v>
      </c>
      <c r="B9" s="83"/>
      <c r="C9" s="83"/>
      <c r="D9" s="20">
        <v>3.41</v>
      </c>
    </row>
    <row r="10" spans="1:5" ht="12.75" customHeight="1">
      <c r="A10" s="83" t="s">
        <v>28</v>
      </c>
      <c r="B10" s="83"/>
      <c r="C10" s="83"/>
      <c r="D10" s="20">
        <v>0.3</v>
      </c>
    </row>
    <row r="11" spans="1:5" ht="12.75" customHeight="1">
      <c r="A11" s="83" t="s">
        <v>29</v>
      </c>
      <c r="B11" s="83"/>
      <c r="C11" s="83"/>
      <c r="D11" s="20">
        <v>0</v>
      </c>
    </row>
    <row r="12" spans="1:5" ht="15" customHeight="1">
      <c r="A12" s="89" t="s">
        <v>0</v>
      </c>
      <c r="B12" s="89"/>
      <c r="C12" s="89"/>
      <c r="D12" s="89"/>
      <c r="E12" s="4"/>
    </row>
    <row r="13" spans="1:5" ht="24" customHeight="1">
      <c r="A13" s="31" t="s">
        <v>1</v>
      </c>
      <c r="B13" s="14" t="s">
        <v>2</v>
      </c>
      <c r="C13" s="15" t="s">
        <v>4</v>
      </c>
      <c r="D13" s="35" t="s">
        <v>3</v>
      </c>
    </row>
    <row r="14" spans="1:5" ht="42.75" customHeight="1">
      <c r="A14" s="33">
        <v>1</v>
      </c>
      <c r="B14" s="18" t="s">
        <v>172</v>
      </c>
      <c r="C14" s="47">
        <v>16616</v>
      </c>
      <c r="D14" s="32" t="s">
        <v>5</v>
      </c>
    </row>
    <row r="15" spans="1:5">
      <c r="A15" s="33">
        <v>2</v>
      </c>
      <c r="B15" s="18" t="s">
        <v>26</v>
      </c>
      <c r="C15" s="20"/>
      <c r="D15" s="32"/>
    </row>
    <row r="16" spans="1:5" ht="16.5" customHeight="1">
      <c r="A16" s="33" t="s">
        <v>11</v>
      </c>
      <c r="B16" s="21" t="s">
        <v>24</v>
      </c>
      <c r="C16" s="36">
        <f>D5*D7*12</f>
        <v>95876.66399999999</v>
      </c>
      <c r="D16" s="90" t="s">
        <v>6</v>
      </c>
    </row>
    <row r="17" spans="1:4" ht="15.75" customHeight="1">
      <c r="A17" s="33" t="s">
        <v>12</v>
      </c>
      <c r="B17" s="21" t="s">
        <v>25</v>
      </c>
      <c r="C17" s="36">
        <f>D5*D8*12</f>
        <v>42524.351999999999</v>
      </c>
      <c r="D17" s="90"/>
    </row>
    <row r="18" spans="1:4" ht="25.5">
      <c r="A18" s="33" t="s">
        <v>13</v>
      </c>
      <c r="B18" s="21" t="s">
        <v>7</v>
      </c>
      <c r="C18" s="36">
        <f>D5*D9*12</f>
        <v>33566.675999999999</v>
      </c>
      <c r="D18" s="90"/>
    </row>
    <row r="19" spans="1:4">
      <c r="A19" s="33" t="s">
        <v>14</v>
      </c>
      <c r="B19" s="21" t="s">
        <v>8</v>
      </c>
      <c r="C19" s="36">
        <f>D5*D10*12</f>
        <v>2953.08</v>
      </c>
      <c r="D19" s="90"/>
    </row>
    <row r="20" spans="1:4">
      <c r="A20" s="33" t="s">
        <v>15</v>
      </c>
      <c r="B20" s="21" t="s">
        <v>9</v>
      </c>
      <c r="C20" s="36">
        <f>D5*D11*12</f>
        <v>0</v>
      </c>
      <c r="D20" s="90"/>
    </row>
    <row r="21" spans="1:4">
      <c r="A21" s="33" t="s">
        <v>16</v>
      </c>
      <c r="B21" s="21" t="s">
        <v>10</v>
      </c>
      <c r="C21" s="45">
        <v>0</v>
      </c>
      <c r="D21" s="90"/>
    </row>
    <row r="22" spans="1:4">
      <c r="A22" s="33"/>
      <c r="B22" s="23" t="s">
        <v>17</v>
      </c>
      <c r="C22" s="46">
        <f>SUM(C16:C21)</f>
        <v>174920.772</v>
      </c>
      <c r="D22" s="32"/>
    </row>
    <row r="23" spans="1:4" ht="15" customHeight="1">
      <c r="A23" s="33" t="s">
        <v>32</v>
      </c>
      <c r="B23" s="18" t="s">
        <v>31</v>
      </c>
      <c r="C23" s="20"/>
      <c r="D23" s="32"/>
    </row>
    <row r="24" spans="1:4">
      <c r="A24" s="33" t="s">
        <v>33</v>
      </c>
      <c r="B24" s="34" t="s">
        <v>24</v>
      </c>
      <c r="C24" s="36">
        <f>D5*D7*12</f>
        <v>95876.66399999999</v>
      </c>
      <c r="D24" s="32"/>
    </row>
    <row r="25" spans="1:4" ht="25.5">
      <c r="A25" s="33" t="s">
        <v>34</v>
      </c>
      <c r="B25" s="34" t="s">
        <v>25</v>
      </c>
      <c r="C25" s="36">
        <f>C17</f>
        <v>42524.351999999999</v>
      </c>
      <c r="D25" s="32"/>
    </row>
    <row r="26" spans="1:4" ht="25.5">
      <c r="A26" s="33" t="s">
        <v>35</v>
      </c>
      <c r="B26" s="34" t="s">
        <v>7</v>
      </c>
      <c r="C26" s="20"/>
      <c r="D26" s="32"/>
    </row>
    <row r="27" spans="1:4" ht="14.25" customHeight="1">
      <c r="A27" s="25" t="s">
        <v>36</v>
      </c>
      <c r="B27" s="34" t="s">
        <v>80</v>
      </c>
      <c r="C27" s="36">
        <v>796</v>
      </c>
      <c r="D27" s="32"/>
    </row>
    <row r="28" spans="1:4" ht="13.5" customHeight="1">
      <c r="A28" s="25" t="s">
        <v>37</v>
      </c>
      <c r="B28" s="34" t="s">
        <v>81</v>
      </c>
      <c r="C28" s="36">
        <v>4290</v>
      </c>
      <c r="D28" s="32"/>
    </row>
    <row r="29" spans="1:4" ht="14.25" customHeight="1">
      <c r="A29" s="25" t="s">
        <v>38</v>
      </c>
      <c r="B29" s="34" t="s">
        <v>82</v>
      </c>
      <c r="C29" s="36">
        <v>5373</v>
      </c>
      <c r="D29" s="32"/>
    </row>
    <row r="30" spans="1:4" ht="14.25" customHeight="1">
      <c r="A30" s="25" t="s">
        <v>39</v>
      </c>
      <c r="B30" s="34" t="s">
        <v>83</v>
      </c>
      <c r="C30" s="36">
        <v>3936</v>
      </c>
      <c r="D30" s="32"/>
    </row>
    <row r="31" spans="1:4" ht="14.25" customHeight="1">
      <c r="A31" s="25" t="s">
        <v>63</v>
      </c>
      <c r="B31" s="34"/>
      <c r="C31" s="36"/>
      <c r="D31" s="32"/>
    </row>
    <row r="32" spans="1:4">
      <c r="A32" s="33" t="s">
        <v>42</v>
      </c>
      <c r="B32" s="34" t="s">
        <v>8</v>
      </c>
      <c r="C32" s="36">
        <f>C19</f>
        <v>2953.08</v>
      </c>
      <c r="D32" s="11"/>
    </row>
    <row r="33" spans="1:5">
      <c r="A33" s="33" t="s">
        <v>40</v>
      </c>
      <c r="B33" s="34" t="s">
        <v>9</v>
      </c>
      <c r="C33" s="36">
        <f>D5*D11*12</f>
        <v>0</v>
      </c>
      <c r="D33" s="11"/>
    </row>
    <row r="34" spans="1:5">
      <c r="A34" s="33" t="s">
        <v>41</v>
      </c>
      <c r="B34" s="34" t="s">
        <v>10</v>
      </c>
      <c r="C34" s="45">
        <v>0</v>
      </c>
      <c r="D34" s="11"/>
    </row>
    <row r="35" spans="1:5" s="12" customFormat="1" ht="15" customHeight="1">
      <c r="A35" s="91" t="s">
        <v>17</v>
      </c>
      <c r="B35" s="91"/>
      <c r="C35" s="46">
        <f>SUM(C24:C34)</f>
        <v>155749.09599999999</v>
      </c>
      <c r="D35" s="14"/>
      <c r="E35" s="4"/>
    </row>
    <row r="36" spans="1:5" ht="13.5" customHeight="1">
      <c r="A36" s="92" t="s">
        <v>43</v>
      </c>
      <c r="B36" s="92"/>
      <c r="C36" s="92"/>
      <c r="D36" s="92"/>
    </row>
    <row r="37" spans="1:5" ht="32.25" customHeight="1">
      <c r="A37" s="33" t="s">
        <v>47</v>
      </c>
      <c r="B37" s="21" t="s">
        <v>44</v>
      </c>
      <c r="C37" s="36">
        <v>10858</v>
      </c>
      <c r="D37" s="42" t="s">
        <v>52</v>
      </c>
    </row>
    <row r="38" spans="1:5" ht="13.5" customHeight="1">
      <c r="A38" s="33" t="s">
        <v>18</v>
      </c>
      <c r="B38" s="21" t="s">
        <v>54</v>
      </c>
      <c r="C38" s="36">
        <f>C22</f>
        <v>174920.772</v>
      </c>
      <c r="D38" s="93" t="s">
        <v>45</v>
      </c>
    </row>
    <row r="39" spans="1:5" ht="14.25" customHeight="1">
      <c r="A39" s="33" t="s">
        <v>19</v>
      </c>
      <c r="B39" s="21" t="s">
        <v>55</v>
      </c>
      <c r="C39" s="36">
        <v>173209</v>
      </c>
      <c r="D39" s="93"/>
    </row>
    <row r="40" spans="1:5" ht="34.5" customHeight="1">
      <c r="A40" s="33" t="s">
        <v>48</v>
      </c>
      <c r="B40" s="21" t="s">
        <v>46</v>
      </c>
      <c r="C40" s="36">
        <f>C38-C39+C37</f>
        <v>12569.771999999997</v>
      </c>
      <c r="D40" s="42" t="s">
        <v>52</v>
      </c>
    </row>
    <row r="41" spans="1:5">
      <c r="A41" s="33"/>
      <c r="B41" s="21" t="s">
        <v>49</v>
      </c>
      <c r="C41" s="44"/>
      <c r="D41" s="32"/>
    </row>
    <row r="42" spans="1:5">
      <c r="A42" s="94" t="s">
        <v>50</v>
      </c>
      <c r="B42" s="94"/>
      <c r="C42" s="94"/>
      <c r="D42" s="94"/>
    </row>
    <row r="43" spans="1:5" ht="16.5">
      <c r="A43" s="33"/>
      <c r="B43" s="21" t="s">
        <v>51</v>
      </c>
      <c r="C43" s="20">
        <v>0</v>
      </c>
      <c r="D43" s="32" t="s">
        <v>53</v>
      </c>
    </row>
    <row r="44" spans="1:5" ht="26.25" customHeight="1">
      <c r="A44" s="95" t="s">
        <v>62</v>
      </c>
      <c r="B44" s="96"/>
      <c r="C44" s="37">
        <f>(C14+C18)-(C27+C28+C29+C30+C31)</f>
        <v>35787.675999999999</v>
      </c>
      <c r="D44" s="30"/>
    </row>
    <row r="45" spans="1:5">
      <c r="D45" s="7"/>
    </row>
    <row r="46" spans="1:5" ht="25.5">
      <c r="A46" s="88" t="s">
        <v>56</v>
      </c>
      <c r="B46" s="88"/>
      <c r="C46" s="10" t="s">
        <v>84</v>
      </c>
      <c r="D46" s="28" t="s">
        <v>59</v>
      </c>
    </row>
    <row r="47" spans="1:5">
      <c r="D47" s="7"/>
    </row>
    <row r="48" spans="1:5" ht="25.5">
      <c r="B48" s="9" t="s">
        <v>58</v>
      </c>
      <c r="C48" s="10" t="s">
        <v>84</v>
      </c>
      <c r="D48" s="7"/>
    </row>
    <row r="49" spans="4:4">
      <c r="D49" s="7"/>
    </row>
    <row r="50" spans="4:4">
      <c r="D50" s="7"/>
    </row>
    <row r="51" spans="4:4">
      <c r="D51" s="7"/>
    </row>
    <row r="52" spans="4:4">
      <c r="D52" s="7"/>
    </row>
    <row r="53" spans="4:4">
      <c r="D53" s="7"/>
    </row>
  </sheetData>
  <mergeCells count="17">
    <mergeCell ref="A46:B46"/>
    <mergeCell ref="A8:C8"/>
    <mergeCell ref="A9:C9"/>
    <mergeCell ref="A10:C10"/>
    <mergeCell ref="A11:C11"/>
    <mergeCell ref="A12:D12"/>
    <mergeCell ref="D16:D21"/>
    <mergeCell ref="A35:B35"/>
    <mergeCell ref="A36:D36"/>
    <mergeCell ref="D38:D39"/>
    <mergeCell ref="A42:D42"/>
    <mergeCell ref="A44:B44"/>
    <mergeCell ref="A2:D2"/>
    <mergeCell ref="A4:D4"/>
    <mergeCell ref="A5:C5"/>
    <mergeCell ref="A6:C6"/>
    <mergeCell ref="A7:C7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2:E53"/>
  <sheetViews>
    <sheetView workbookViewId="0">
      <selection activeCell="H12" sqref="H12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5" width="9.140625" style="1"/>
  </cols>
  <sheetData>
    <row r="2" spans="1:5" ht="22.5" customHeight="1">
      <c r="A2" s="84" t="s">
        <v>78</v>
      </c>
      <c r="B2" s="84"/>
      <c r="C2" s="84"/>
      <c r="D2" s="84"/>
      <c r="E2" s="3"/>
    </row>
    <row r="3" spans="1:5" ht="5.25" customHeight="1">
      <c r="A3" s="2"/>
      <c r="B3" s="2"/>
      <c r="C3" s="2"/>
      <c r="D3" s="2"/>
      <c r="E3" s="3"/>
    </row>
    <row r="4" spans="1:5" ht="12.75" customHeight="1">
      <c r="A4" s="85" t="s">
        <v>20</v>
      </c>
      <c r="B4" s="85"/>
      <c r="C4" s="85"/>
      <c r="D4" s="85"/>
      <c r="E4" s="3"/>
    </row>
    <row r="5" spans="1:5">
      <c r="A5" s="86" t="s">
        <v>21</v>
      </c>
      <c r="B5" s="86"/>
      <c r="C5" s="86"/>
      <c r="D5" s="11">
        <v>879</v>
      </c>
    </row>
    <row r="6" spans="1:5" ht="12.75" customHeight="1">
      <c r="A6" s="87" t="s">
        <v>70</v>
      </c>
      <c r="B6" s="87"/>
      <c r="C6" s="87"/>
      <c r="D6" s="20">
        <v>16.53</v>
      </c>
    </row>
    <row r="7" spans="1:5" ht="12.75" customHeight="1">
      <c r="A7" s="86" t="s">
        <v>23</v>
      </c>
      <c r="B7" s="86"/>
      <c r="C7" s="86"/>
      <c r="D7" s="20">
        <v>9.74</v>
      </c>
    </row>
    <row r="8" spans="1:5" ht="12.75" customHeight="1">
      <c r="A8" s="83" t="s">
        <v>22</v>
      </c>
      <c r="B8" s="83"/>
      <c r="C8" s="83"/>
      <c r="D8" s="20">
        <v>4.32</v>
      </c>
    </row>
    <row r="9" spans="1:5" ht="12.75" customHeight="1">
      <c r="A9" s="83" t="s">
        <v>27</v>
      </c>
      <c r="B9" s="83"/>
      <c r="C9" s="83"/>
      <c r="D9" s="20">
        <v>2.2000000000000002</v>
      </c>
    </row>
    <row r="10" spans="1:5" ht="12.75" customHeight="1">
      <c r="A10" s="83" t="s">
        <v>28</v>
      </c>
      <c r="B10" s="83"/>
      <c r="C10" s="83"/>
      <c r="D10" s="20">
        <v>0.28000000000000003</v>
      </c>
    </row>
    <row r="11" spans="1:5" ht="12.75" customHeight="1">
      <c r="A11" s="83" t="s">
        <v>29</v>
      </c>
      <c r="B11" s="83"/>
      <c r="C11" s="83"/>
      <c r="D11" s="20">
        <v>0</v>
      </c>
    </row>
    <row r="12" spans="1:5" ht="15" customHeight="1">
      <c r="A12" s="89" t="s">
        <v>0</v>
      </c>
      <c r="B12" s="89"/>
      <c r="C12" s="89"/>
      <c r="D12" s="89"/>
      <c r="E12" s="4"/>
    </row>
    <row r="13" spans="1:5" ht="24" customHeight="1">
      <c r="A13" s="26" t="s">
        <v>1</v>
      </c>
      <c r="B13" s="14" t="s">
        <v>2</v>
      </c>
      <c r="C13" s="15" t="s">
        <v>4</v>
      </c>
      <c r="D13" s="16" t="s">
        <v>3</v>
      </c>
    </row>
    <row r="14" spans="1:5" ht="42.75" customHeight="1">
      <c r="A14" s="27">
        <v>1</v>
      </c>
      <c r="B14" s="18" t="s">
        <v>172</v>
      </c>
      <c r="C14" s="47">
        <v>-5016</v>
      </c>
      <c r="D14" s="22" t="s">
        <v>5</v>
      </c>
    </row>
    <row r="15" spans="1:5">
      <c r="A15" s="27">
        <v>2</v>
      </c>
      <c r="B15" s="18" t="s">
        <v>26</v>
      </c>
      <c r="C15" s="20"/>
      <c r="D15" s="22"/>
    </row>
    <row r="16" spans="1:5" ht="16.5" customHeight="1">
      <c r="A16" s="27" t="s">
        <v>11</v>
      </c>
      <c r="B16" s="21" t="s">
        <v>24</v>
      </c>
      <c r="C16" s="36">
        <f>D5*D7*12</f>
        <v>102737.52000000002</v>
      </c>
      <c r="D16" s="90" t="s">
        <v>6</v>
      </c>
    </row>
    <row r="17" spans="1:4" ht="15.75" customHeight="1">
      <c r="A17" s="27" t="s">
        <v>12</v>
      </c>
      <c r="B17" s="21" t="s">
        <v>25</v>
      </c>
      <c r="C17" s="36">
        <f>D5*D8*12</f>
        <v>45567.360000000001</v>
      </c>
      <c r="D17" s="90"/>
    </row>
    <row r="18" spans="1:4" ht="25.5">
      <c r="A18" s="27" t="s">
        <v>13</v>
      </c>
      <c r="B18" s="21" t="s">
        <v>7</v>
      </c>
      <c r="C18" s="36">
        <f>D5*D9*12</f>
        <v>23205.600000000002</v>
      </c>
      <c r="D18" s="90"/>
    </row>
    <row r="19" spans="1:4">
      <c r="A19" s="27" t="s">
        <v>14</v>
      </c>
      <c r="B19" s="21" t="s">
        <v>8</v>
      </c>
      <c r="C19" s="36">
        <f>D5*D10*12</f>
        <v>2953.4400000000005</v>
      </c>
      <c r="D19" s="90"/>
    </row>
    <row r="20" spans="1:4">
      <c r="A20" s="27" t="s">
        <v>15</v>
      </c>
      <c r="B20" s="21" t="s">
        <v>9</v>
      </c>
      <c r="C20" s="36">
        <f>D5*D11*12</f>
        <v>0</v>
      </c>
      <c r="D20" s="90"/>
    </row>
    <row r="21" spans="1:4">
      <c r="A21" s="27" t="s">
        <v>16</v>
      </c>
      <c r="B21" s="21" t="s">
        <v>10</v>
      </c>
      <c r="C21" s="45">
        <v>0</v>
      </c>
      <c r="D21" s="90"/>
    </row>
    <row r="22" spans="1:4">
      <c r="A22" s="27"/>
      <c r="B22" s="23" t="s">
        <v>17</v>
      </c>
      <c r="C22" s="46">
        <f>SUM(C16:C21)</f>
        <v>174463.92</v>
      </c>
      <c r="D22" s="22"/>
    </row>
    <row r="23" spans="1:4" ht="15" customHeight="1">
      <c r="A23" s="27" t="s">
        <v>32</v>
      </c>
      <c r="B23" s="18" t="s">
        <v>31</v>
      </c>
      <c r="C23" s="20"/>
      <c r="D23" s="22"/>
    </row>
    <row r="24" spans="1:4">
      <c r="A24" s="27" t="s">
        <v>33</v>
      </c>
      <c r="B24" s="24" t="s">
        <v>24</v>
      </c>
      <c r="C24" s="36">
        <f>D5*D7*12</f>
        <v>102737.52000000002</v>
      </c>
      <c r="D24" s="22"/>
    </row>
    <row r="25" spans="1:4" ht="25.5">
      <c r="A25" s="27" t="s">
        <v>34</v>
      </c>
      <c r="B25" s="24" t="s">
        <v>25</v>
      </c>
      <c r="C25" s="36">
        <f>C17</f>
        <v>45567.360000000001</v>
      </c>
      <c r="D25" s="22"/>
    </row>
    <row r="26" spans="1:4" ht="25.5">
      <c r="A26" s="27" t="s">
        <v>35</v>
      </c>
      <c r="B26" s="24" t="s">
        <v>7</v>
      </c>
      <c r="C26" s="20"/>
      <c r="D26" s="22"/>
    </row>
    <row r="27" spans="1:4" ht="14.25" customHeight="1">
      <c r="A27" s="25" t="s">
        <v>36</v>
      </c>
      <c r="B27" s="24" t="s">
        <v>75</v>
      </c>
      <c r="C27" s="36">
        <v>3441</v>
      </c>
      <c r="D27" s="22"/>
    </row>
    <row r="28" spans="1:4" ht="13.5" customHeight="1">
      <c r="A28" s="25" t="s">
        <v>37</v>
      </c>
      <c r="B28" s="24"/>
      <c r="C28" s="36">
        <v>0</v>
      </c>
      <c r="D28" s="22"/>
    </row>
    <row r="29" spans="1:4" ht="14.25" customHeight="1">
      <c r="A29" s="25" t="s">
        <v>38</v>
      </c>
      <c r="B29" s="24"/>
      <c r="C29" s="36">
        <v>0</v>
      </c>
      <c r="D29" s="22"/>
    </row>
    <row r="30" spans="1:4" ht="14.25" customHeight="1">
      <c r="A30" s="25" t="s">
        <v>39</v>
      </c>
      <c r="B30" s="24"/>
      <c r="C30" s="36">
        <v>0</v>
      </c>
      <c r="D30" s="22"/>
    </row>
    <row r="31" spans="1:4" ht="14.25" customHeight="1">
      <c r="A31" s="25" t="s">
        <v>63</v>
      </c>
      <c r="B31" s="24"/>
      <c r="C31" s="36">
        <v>0</v>
      </c>
      <c r="D31" s="22"/>
    </row>
    <row r="32" spans="1:4">
      <c r="A32" s="27" t="s">
        <v>42</v>
      </c>
      <c r="B32" s="24" t="s">
        <v>8</v>
      </c>
      <c r="C32" s="36">
        <f>C19</f>
        <v>2953.4400000000005</v>
      </c>
      <c r="D32" s="11"/>
    </row>
    <row r="33" spans="1:5">
      <c r="A33" s="27" t="s">
        <v>40</v>
      </c>
      <c r="B33" s="24" t="s">
        <v>9</v>
      </c>
      <c r="C33" s="36">
        <f>D5*D11*12</f>
        <v>0</v>
      </c>
      <c r="D33" s="11"/>
    </row>
    <row r="34" spans="1:5">
      <c r="A34" s="27" t="s">
        <v>41</v>
      </c>
      <c r="B34" s="24" t="s">
        <v>10</v>
      </c>
      <c r="C34" s="45">
        <v>0</v>
      </c>
      <c r="D34" s="11"/>
    </row>
    <row r="35" spans="1:5" s="12" customFormat="1" ht="15" customHeight="1">
      <c r="A35" s="91" t="s">
        <v>17</v>
      </c>
      <c r="B35" s="91"/>
      <c r="C35" s="46">
        <f>SUM(C24:C34)</f>
        <v>154699.32</v>
      </c>
      <c r="D35" s="14"/>
      <c r="E35" s="4"/>
    </row>
    <row r="36" spans="1:5" ht="13.5" customHeight="1">
      <c r="A36" s="92" t="s">
        <v>43</v>
      </c>
      <c r="B36" s="92"/>
      <c r="C36" s="92"/>
      <c r="D36" s="92"/>
    </row>
    <row r="37" spans="1:5" ht="32.25" customHeight="1">
      <c r="A37" s="27" t="s">
        <v>47</v>
      </c>
      <c r="B37" s="21" t="s">
        <v>44</v>
      </c>
      <c r="C37" s="36">
        <v>10918</v>
      </c>
      <c r="D37" s="39" t="s">
        <v>52</v>
      </c>
    </row>
    <row r="38" spans="1:5" ht="13.5" customHeight="1">
      <c r="A38" s="27" t="s">
        <v>18</v>
      </c>
      <c r="B38" s="21" t="s">
        <v>54</v>
      </c>
      <c r="C38" s="36">
        <f>C22</f>
        <v>174463.92</v>
      </c>
      <c r="D38" s="93" t="s">
        <v>45</v>
      </c>
    </row>
    <row r="39" spans="1:5" ht="14.25" customHeight="1">
      <c r="A39" s="27" t="s">
        <v>19</v>
      </c>
      <c r="B39" s="21" t="s">
        <v>55</v>
      </c>
      <c r="C39" s="36">
        <v>173209</v>
      </c>
      <c r="D39" s="93"/>
    </row>
    <row r="40" spans="1:5" ht="34.5" customHeight="1">
      <c r="A40" s="27" t="s">
        <v>48</v>
      </c>
      <c r="B40" s="21" t="s">
        <v>46</v>
      </c>
      <c r="C40" s="36">
        <f>C38-C39+C37</f>
        <v>12172.920000000013</v>
      </c>
      <c r="D40" s="39" t="s">
        <v>52</v>
      </c>
    </row>
    <row r="41" spans="1:5">
      <c r="A41" s="27"/>
      <c r="B41" s="21" t="s">
        <v>49</v>
      </c>
      <c r="C41" s="44"/>
      <c r="D41" s="22"/>
    </row>
    <row r="42" spans="1:5">
      <c r="A42" s="94" t="s">
        <v>50</v>
      </c>
      <c r="B42" s="94"/>
      <c r="C42" s="94"/>
      <c r="D42" s="94"/>
    </row>
    <row r="43" spans="1:5" ht="16.5">
      <c r="A43" s="27"/>
      <c r="B43" s="21" t="s">
        <v>51</v>
      </c>
      <c r="C43" s="20">
        <v>0</v>
      </c>
      <c r="D43" s="22" t="s">
        <v>53</v>
      </c>
    </row>
    <row r="44" spans="1:5" ht="26.25" customHeight="1">
      <c r="A44" s="95" t="s">
        <v>62</v>
      </c>
      <c r="B44" s="96"/>
      <c r="C44" s="37">
        <f>(C14+C18)-(C27+C28+C29+C30+C31)</f>
        <v>14748.600000000002</v>
      </c>
      <c r="D44" s="30"/>
    </row>
    <row r="45" spans="1:5">
      <c r="D45" s="7"/>
    </row>
    <row r="46" spans="1:5" ht="25.5">
      <c r="A46" s="88" t="s">
        <v>56</v>
      </c>
      <c r="B46" s="88"/>
      <c r="C46" s="10" t="s">
        <v>84</v>
      </c>
      <c r="D46" s="28" t="s">
        <v>59</v>
      </c>
    </row>
    <row r="47" spans="1:5">
      <c r="D47" s="7"/>
    </row>
    <row r="48" spans="1:5" ht="25.5">
      <c r="B48" s="9" t="s">
        <v>58</v>
      </c>
      <c r="C48" s="10" t="s">
        <v>84</v>
      </c>
      <c r="D48" s="7"/>
    </row>
    <row r="49" spans="4:4">
      <c r="D49" s="7"/>
    </row>
    <row r="50" spans="4:4">
      <c r="D50" s="7"/>
    </row>
    <row r="51" spans="4:4">
      <c r="D51" s="7"/>
    </row>
    <row r="52" spans="4:4">
      <c r="D52" s="7"/>
    </row>
    <row r="53" spans="4:4">
      <c r="D53" s="7"/>
    </row>
  </sheetData>
  <mergeCells count="17">
    <mergeCell ref="A2:D2"/>
    <mergeCell ref="A4:D4"/>
    <mergeCell ref="A5:C5"/>
    <mergeCell ref="A6:C6"/>
    <mergeCell ref="A7:C7"/>
    <mergeCell ref="A46:B46"/>
    <mergeCell ref="A8:C8"/>
    <mergeCell ref="A9:C9"/>
    <mergeCell ref="A10:C10"/>
    <mergeCell ref="A11:C11"/>
    <mergeCell ref="A12:D12"/>
    <mergeCell ref="D16:D21"/>
    <mergeCell ref="A35:B35"/>
    <mergeCell ref="A36:D36"/>
    <mergeCell ref="D38:D39"/>
    <mergeCell ref="A42:D42"/>
    <mergeCell ref="A44:B44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2:E53"/>
  <sheetViews>
    <sheetView topLeftCell="A13" workbookViewId="0">
      <selection activeCell="I13" sqref="I13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5" width="9.140625" style="1"/>
  </cols>
  <sheetData>
    <row r="2" spans="1:5" ht="22.5" customHeight="1">
      <c r="A2" s="84" t="s">
        <v>77</v>
      </c>
      <c r="B2" s="84"/>
      <c r="C2" s="84"/>
      <c r="D2" s="84"/>
      <c r="E2" s="3"/>
    </row>
    <row r="3" spans="1:5" ht="5.25" customHeight="1">
      <c r="A3" s="2"/>
      <c r="B3" s="2"/>
      <c r="C3" s="2"/>
      <c r="D3" s="2"/>
      <c r="E3" s="3"/>
    </row>
    <row r="4" spans="1:5" ht="12.75" customHeight="1">
      <c r="A4" s="85" t="s">
        <v>20</v>
      </c>
      <c r="B4" s="85"/>
      <c r="C4" s="85"/>
      <c r="D4" s="85"/>
      <c r="E4" s="3"/>
    </row>
    <row r="5" spans="1:5">
      <c r="A5" s="86" t="s">
        <v>21</v>
      </c>
      <c r="B5" s="86"/>
      <c r="C5" s="86"/>
      <c r="D5" s="11">
        <v>727.4</v>
      </c>
    </row>
    <row r="6" spans="1:5" ht="12.75" customHeight="1">
      <c r="A6" s="87" t="s">
        <v>70</v>
      </c>
      <c r="B6" s="87"/>
      <c r="C6" s="87"/>
      <c r="D6" s="20">
        <f>D7+D8+D9+D10+D11</f>
        <v>17.549999999999997</v>
      </c>
    </row>
    <row r="7" spans="1:5" ht="12.75" customHeight="1">
      <c r="A7" s="86" t="s">
        <v>23</v>
      </c>
      <c r="B7" s="86"/>
      <c r="C7" s="86"/>
      <c r="D7" s="20">
        <v>9.74</v>
      </c>
    </row>
    <row r="8" spans="1:5" ht="12.75" customHeight="1">
      <c r="A8" s="83" t="s">
        <v>22</v>
      </c>
      <c r="B8" s="83"/>
      <c r="C8" s="83"/>
      <c r="D8" s="20">
        <v>4.32</v>
      </c>
    </row>
    <row r="9" spans="1:5" ht="12.75" customHeight="1">
      <c r="A9" s="83" t="s">
        <v>27</v>
      </c>
      <c r="B9" s="83"/>
      <c r="C9" s="83"/>
      <c r="D9" s="20">
        <v>3.16</v>
      </c>
    </row>
    <row r="10" spans="1:5" ht="12.75" customHeight="1">
      <c r="A10" s="83" t="s">
        <v>28</v>
      </c>
      <c r="B10" s="83"/>
      <c r="C10" s="83"/>
      <c r="D10" s="20">
        <v>0.33</v>
      </c>
    </row>
    <row r="11" spans="1:5" ht="12.75" customHeight="1">
      <c r="A11" s="83" t="s">
        <v>29</v>
      </c>
      <c r="B11" s="83"/>
      <c r="C11" s="83"/>
      <c r="D11" s="20">
        <v>0</v>
      </c>
    </row>
    <row r="12" spans="1:5" ht="15" customHeight="1">
      <c r="A12" s="89" t="s">
        <v>0</v>
      </c>
      <c r="B12" s="89"/>
      <c r="C12" s="89"/>
      <c r="D12" s="89"/>
      <c r="E12" s="4"/>
    </row>
    <row r="13" spans="1:5" ht="24" customHeight="1">
      <c r="A13" s="26" t="s">
        <v>1</v>
      </c>
      <c r="B13" s="14" t="s">
        <v>2</v>
      </c>
      <c r="C13" s="15" t="s">
        <v>4</v>
      </c>
      <c r="D13" s="16" t="s">
        <v>3</v>
      </c>
    </row>
    <row r="14" spans="1:5" ht="42.75" customHeight="1">
      <c r="A14" s="27">
        <v>1</v>
      </c>
      <c r="B14" s="18" t="s">
        <v>172</v>
      </c>
      <c r="C14" s="47">
        <v>-5385</v>
      </c>
      <c r="D14" s="22" t="s">
        <v>5</v>
      </c>
    </row>
    <row r="15" spans="1:5">
      <c r="A15" s="27">
        <v>2</v>
      </c>
      <c r="B15" s="18" t="s">
        <v>26</v>
      </c>
      <c r="C15" s="20"/>
      <c r="D15" s="22"/>
    </row>
    <row r="16" spans="1:5" ht="16.5" customHeight="1">
      <c r="A16" s="27" t="s">
        <v>11</v>
      </c>
      <c r="B16" s="21" t="s">
        <v>24</v>
      </c>
      <c r="C16" s="36">
        <f>D5*D7*12</f>
        <v>85018.512000000002</v>
      </c>
      <c r="D16" s="90" t="s">
        <v>6</v>
      </c>
    </row>
    <row r="17" spans="1:4" ht="15.75" customHeight="1">
      <c r="A17" s="27" t="s">
        <v>12</v>
      </c>
      <c r="B17" s="21" t="s">
        <v>25</v>
      </c>
      <c r="C17" s="36">
        <f>D5*D8*12</f>
        <v>37708.415999999997</v>
      </c>
      <c r="D17" s="90"/>
    </row>
    <row r="18" spans="1:4" ht="25.5">
      <c r="A18" s="27" t="s">
        <v>13</v>
      </c>
      <c r="B18" s="21" t="s">
        <v>7</v>
      </c>
      <c r="C18" s="36">
        <f>D5*D9*12</f>
        <v>27583.007999999998</v>
      </c>
      <c r="D18" s="90"/>
    </row>
    <row r="19" spans="1:4">
      <c r="A19" s="27" t="s">
        <v>14</v>
      </c>
      <c r="B19" s="21" t="s">
        <v>8</v>
      </c>
      <c r="C19" s="36">
        <f>D5*D10*12</f>
        <v>2880.5039999999999</v>
      </c>
      <c r="D19" s="90"/>
    </row>
    <row r="20" spans="1:4">
      <c r="A20" s="27" t="s">
        <v>15</v>
      </c>
      <c r="B20" s="21" t="s">
        <v>9</v>
      </c>
      <c r="C20" s="36">
        <f>D5*D11*12</f>
        <v>0</v>
      </c>
      <c r="D20" s="90"/>
    </row>
    <row r="21" spans="1:4">
      <c r="A21" s="27" t="s">
        <v>16</v>
      </c>
      <c r="B21" s="21" t="s">
        <v>10</v>
      </c>
      <c r="C21" s="45">
        <v>0</v>
      </c>
      <c r="D21" s="90"/>
    </row>
    <row r="22" spans="1:4">
      <c r="A22" s="27"/>
      <c r="B22" s="23" t="s">
        <v>17</v>
      </c>
      <c r="C22" s="37">
        <f>SUM(C16:C21)</f>
        <v>153190.43999999997</v>
      </c>
      <c r="D22" s="22"/>
    </row>
    <row r="23" spans="1:4" ht="15" customHeight="1">
      <c r="A23" s="27" t="s">
        <v>32</v>
      </c>
      <c r="B23" s="18" t="s">
        <v>31</v>
      </c>
      <c r="C23" s="20"/>
      <c r="D23" s="22"/>
    </row>
    <row r="24" spans="1:4">
      <c r="A24" s="27" t="s">
        <v>33</v>
      </c>
      <c r="B24" s="24" t="s">
        <v>24</v>
      </c>
      <c r="C24" s="36">
        <f>D5*D7*12</f>
        <v>85018.512000000002</v>
      </c>
      <c r="D24" s="22"/>
    </row>
    <row r="25" spans="1:4" ht="25.5">
      <c r="A25" s="27" t="s">
        <v>34</v>
      </c>
      <c r="B25" s="24" t="s">
        <v>25</v>
      </c>
      <c r="C25" s="36">
        <f>C17</f>
        <v>37708.415999999997</v>
      </c>
      <c r="D25" s="22"/>
    </row>
    <row r="26" spans="1:4" ht="25.5">
      <c r="A26" s="27" t="s">
        <v>35</v>
      </c>
      <c r="B26" s="24" t="s">
        <v>7</v>
      </c>
      <c r="C26" s="20"/>
      <c r="D26" s="22"/>
    </row>
    <row r="27" spans="1:4" ht="14.25" customHeight="1">
      <c r="A27" s="25" t="s">
        <v>36</v>
      </c>
      <c r="B27" s="24" t="s">
        <v>75</v>
      </c>
      <c r="C27" s="36">
        <v>1117</v>
      </c>
      <c r="D27" s="22"/>
    </row>
    <row r="28" spans="1:4" ht="13.5" customHeight="1">
      <c r="A28" s="25" t="s">
        <v>37</v>
      </c>
      <c r="B28" s="24" t="s">
        <v>76</v>
      </c>
      <c r="C28" s="36">
        <v>15689</v>
      </c>
      <c r="D28" s="22"/>
    </row>
    <row r="29" spans="1:4" ht="14.25" customHeight="1">
      <c r="A29" s="25" t="s">
        <v>38</v>
      </c>
      <c r="B29" s="24"/>
      <c r="C29" s="36">
        <v>0</v>
      </c>
      <c r="D29" s="22"/>
    </row>
    <row r="30" spans="1:4" ht="14.25" customHeight="1">
      <c r="A30" s="25" t="s">
        <v>39</v>
      </c>
      <c r="B30" s="24"/>
      <c r="C30" s="36">
        <v>0</v>
      </c>
      <c r="D30" s="22"/>
    </row>
    <row r="31" spans="1:4" ht="14.25" customHeight="1">
      <c r="A31" s="25" t="s">
        <v>63</v>
      </c>
      <c r="B31" s="24"/>
      <c r="C31" s="36">
        <v>0</v>
      </c>
      <c r="D31" s="22"/>
    </row>
    <row r="32" spans="1:4">
      <c r="A32" s="27" t="s">
        <v>42</v>
      </c>
      <c r="B32" s="24" t="s">
        <v>8</v>
      </c>
      <c r="C32" s="36">
        <f>C19</f>
        <v>2880.5039999999999</v>
      </c>
      <c r="D32" s="11"/>
    </row>
    <row r="33" spans="1:5">
      <c r="A33" s="27" t="s">
        <v>40</v>
      </c>
      <c r="B33" s="24" t="s">
        <v>9</v>
      </c>
      <c r="C33" s="36">
        <f>D5*D11*12</f>
        <v>0</v>
      </c>
      <c r="D33" s="11"/>
    </row>
    <row r="34" spans="1:5">
      <c r="A34" s="27" t="s">
        <v>41</v>
      </c>
      <c r="B34" s="24" t="s">
        <v>10</v>
      </c>
      <c r="C34" s="45">
        <v>0</v>
      </c>
      <c r="D34" s="11"/>
    </row>
    <row r="35" spans="1:5" s="12" customFormat="1" ht="15" customHeight="1">
      <c r="A35" s="91" t="s">
        <v>17</v>
      </c>
      <c r="B35" s="91"/>
      <c r="C35" s="46">
        <f>SUM(C24:C34)</f>
        <v>142413.432</v>
      </c>
      <c r="D35" s="14"/>
      <c r="E35" s="4"/>
    </row>
    <row r="36" spans="1:5" ht="13.5" customHeight="1">
      <c r="A36" s="92" t="s">
        <v>43</v>
      </c>
      <c r="B36" s="92"/>
      <c r="C36" s="92"/>
      <c r="D36" s="92"/>
    </row>
    <row r="37" spans="1:5" ht="32.25" customHeight="1">
      <c r="A37" s="27" t="s">
        <v>47</v>
      </c>
      <c r="B37" s="21" t="s">
        <v>44</v>
      </c>
      <c r="C37" s="36">
        <v>33568</v>
      </c>
      <c r="D37" s="39" t="s">
        <v>52</v>
      </c>
    </row>
    <row r="38" spans="1:5" ht="13.5" customHeight="1">
      <c r="A38" s="27" t="s">
        <v>18</v>
      </c>
      <c r="B38" s="21" t="s">
        <v>54</v>
      </c>
      <c r="C38" s="36">
        <v>152228</v>
      </c>
      <c r="D38" s="93" t="s">
        <v>45</v>
      </c>
    </row>
    <row r="39" spans="1:5" ht="14.25" customHeight="1">
      <c r="A39" s="27" t="s">
        <v>19</v>
      </c>
      <c r="B39" s="21" t="s">
        <v>55</v>
      </c>
      <c r="C39" s="36">
        <v>138872</v>
      </c>
      <c r="D39" s="93"/>
    </row>
    <row r="40" spans="1:5" ht="34.5" customHeight="1">
      <c r="A40" s="27" t="s">
        <v>48</v>
      </c>
      <c r="B40" s="21" t="s">
        <v>46</v>
      </c>
      <c r="C40" s="36">
        <f>C38-C39+C37</f>
        <v>46924</v>
      </c>
      <c r="D40" s="39" t="s">
        <v>52</v>
      </c>
    </row>
    <row r="41" spans="1:5">
      <c r="A41" s="27"/>
      <c r="B41" s="21" t="s">
        <v>49</v>
      </c>
      <c r="C41" s="44"/>
      <c r="D41" s="22"/>
    </row>
    <row r="42" spans="1:5">
      <c r="A42" s="94" t="s">
        <v>50</v>
      </c>
      <c r="B42" s="94"/>
      <c r="C42" s="94"/>
      <c r="D42" s="94"/>
    </row>
    <row r="43" spans="1:5" ht="16.5">
      <c r="A43" s="27"/>
      <c r="B43" s="21" t="s">
        <v>51</v>
      </c>
      <c r="C43" s="20">
        <v>0</v>
      </c>
      <c r="D43" s="22" t="s">
        <v>53</v>
      </c>
    </row>
    <row r="44" spans="1:5" ht="26.25" customHeight="1">
      <c r="A44" s="95" t="s">
        <v>62</v>
      </c>
      <c r="B44" s="96"/>
      <c r="C44" s="37">
        <f>(C14+C18)-(C27+C28+C29+C30+C31)</f>
        <v>5392.007999999998</v>
      </c>
      <c r="D44" s="30"/>
    </row>
    <row r="45" spans="1:5">
      <c r="D45" s="7"/>
    </row>
    <row r="46" spans="1:5" ht="25.5">
      <c r="A46" s="88" t="s">
        <v>56</v>
      </c>
      <c r="B46" s="88"/>
      <c r="C46" s="10" t="s">
        <v>84</v>
      </c>
      <c r="D46" s="28" t="s">
        <v>59</v>
      </c>
    </row>
    <row r="47" spans="1:5">
      <c r="D47" s="7"/>
    </row>
    <row r="48" spans="1:5" ht="25.5">
      <c r="B48" s="9" t="s">
        <v>58</v>
      </c>
      <c r="C48" s="10" t="s">
        <v>84</v>
      </c>
      <c r="D48" s="7"/>
    </row>
    <row r="49" spans="4:4">
      <c r="D49" s="7"/>
    </row>
    <row r="50" spans="4:4">
      <c r="D50" s="7"/>
    </row>
    <row r="51" spans="4:4">
      <c r="D51" s="7"/>
    </row>
    <row r="52" spans="4:4">
      <c r="D52" s="7"/>
    </row>
    <row r="53" spans="4:4">
      <c r="D53" s="7"/>
    </row>
  </sheetData>
  <mergeCells count="17">
    <mergeCell ref="A2:D2"/>
    <mergeCell ref="A4:D4"/>
    <mergeCell ref="A5:C5"/>
    <mergeCell ref="A6:C6"/>
    <mergeCell ref="A7:C7"/>
    <mergeCell ref="A46:B46"/>
    <mergeCell ref="A8:C8"/>
    <mergeCell ref="A9:C9"/>
    <mergeCell ref="A10:C10"/>
    <mergeCell ref="A11:C11"/>
    <mergeCell ref="A12:D12"/>
    <mergeCell ref="D16:D21"/>
    <mergeCell ref="A35:B35"/>
    <mergeCell ref="A36:D36"/>
    <mergeCell ref="D38:D39"/>
    <mergeCell ref="A42:D42"/>
    <mergeCell ref="A44:B44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2:G53"/>
  <sheetViews>
    <sheetView topLeftCell="A28" workbookViewId="0">
      <selection activeCell="F14" sqref="F14"/>
    </sheetView>
  </sheetViews>
  <sheetFormatPr defaultRowHeight="15"/>
  <cols>
    <col min="1" max="1" width="4.140625" style="8" customWidth="1"/>
    <col min="2" max="2" width="60.5703125" style="5" customWidth="1"/>
    <col min="3" max="3" width="8.28515625" style="10" customWidth="1"/>
    <col min="4" max="4" width="20.42578125" style="6" customWidth="1"/>
    <col min="5" max="7" width="9.140625" style="1"/>
  </cols>
  <sheetData>
    <row r="2" spans="1:7" ht="22.5" customHeight="1">
      <c r="A2" s="84" t="s">
        <v>74</v>
      </c>
      <c r="B2" s="84"/>
      <c r="C2" s="84"/>
      <c r="D2" s="84"/>
      <c r="E2" s="3"/>
      <c r="F2" s="3"/>
      <c r="G2" s="3"/>
    </row>
    <row r="3" spans="1:7" ht="5.25" customHeight="1">
      <c r="A3" s="2"/>
      <c r="B3" s="2"/>
      <c r="C3" s="2"/>
      <c r="D3" s="2"/>
      <c r="E3" s="3"/>
      <c r="F3" s="3"/>
      <c r="G3" s="3"/>
    </row>
    <row r="4" spans="1:7" ht="12.75" customHeight="1">
      <c r="A4" s="85" t="s">
        <v>20</v>
      </c>
      <c r="B4" s="85"/>
      <c r="C4" s="85"/>
      <c r="D4" s="85"/>
      <c r="E4" s="3"/>
      <c r="F4" s="3"/>
      <c r="G4" s="3"/>
    </row>
    <row r="5" spans="1:7">
      <c r="A5" s="86" t="s">
        <v>21</v>
      </c>
      <c r="B5" s="86"/>
      <c r="C5" s="86"/>
      <c r="D5" s="11">
        <v>709.62</v>
      </c>
    </row>
    <row r="6" spans="1:7" ht="12.75" customHeight="1">
      <c r="A6" s="87" t="s">
        <v>70</v>
      </c>
      <c r="B6" s="87"/>
      <c r="C6" s="87"/>
      <c r="D6" s="20">
        <f>D7+D8+D9+D10+D11</f>
        <v>17.54</v>
      </c>
    </row>
    <row r="7" spans="1:7" ht="12.75" customHeight="1">
      <c r="A7" s="86" t="s">
        <v>23</v>
      </c>
      <c r="B7" s="86"/>
      <c r="C7" s="86"/>
      <c r="D7" s="20">
        <v>9.74</v>
      </c>
    </row>
    <row r="8" spans="1:7" ht="12.75" customHeight="1">
      <c r="A8" s="83" t="s">
        <v>22</v>
      </c>
      <c r="B8" s="83"/>
      <c r="C8" s="83"/>
      <c r="D8" s="20">
        <v>4.32</v>
      </c>
    </row>
    <row r="9" spans="1:7" ht="12.75" customHeight="1">
      <c r="A9" s="83" t="s">
        <v>27</v>
      </c>
      <c r="B9" s="83"/>
      <c r="C9" s="83"/>
      <c r="D9" s="20">
        <v>3.16</v>
      </c>
    </row>
    <row r="10" spans="1:7" ht="12.75" customHeight="1">
      <c r="A10" s="83" t="s">
        <v>28</v>
      </c>
      <c r="B10" s="83"/>
      <c r="C10" s="83"/>
      <c r="D10" s="20">
        <v>0.32</v>
      </c>
    </row>
    <row r="11" spans="1:7" ht="12.75" customHeight="1">
      <c r="A11" s="83" t="s">
        <v>29</v>
      </c>
      <c r="B11" s="83"/>
      <c r="C11" s="83"/>
      <c r="D11" s="20">
        <v>0</v>
      </c>
    </row>
    <row r="12" spans="1:7" ht="15" customHeight="1">
      <c r="A12" s="89" t="s">
        <v>0</v>
      </c>
      <c r="B12" s="89"/>
      <c r="C12" s="89"/>
      <c r="D12" s="89"/>
      <c r="E12" s="4"/>
      <c r="F12" s="4"/>
      <c r="G12" s="4"/>
    </row>
    <row r="13" spans="1:7" ht="24" customHeight="1">
      <c r="A13" s="26" t="s">
        <v>1</v>
      </c>
      <c r="B13" s="14" t="s">
        <v>2</v>
      </c>
      <c r="C13" s="15" t="s">
        <v>4</v>
      </c>
      <c r="D13" s="16" t="s">
        <v>3</v>
      </c>
    </row>
    <row r="14" spans="1:7" ht="42.75" customHeight="1">
      <c r="A14" s="27">
        <v>1</v>
      </c>
      <c r="B14" s="18" t="s">
        <v>172</v>
      </c>
      <c r="C14" s="47">
        <v>-11961</v>
      </c>
      <c r="D14" s="22" t="s">
        <v>5</v>
      </c>
    </row>
    <row r="15" spans="1:7">
      <c r="A15" s="27">
        <v>2</v>
      </c>
      <c r="B15" s="18" t="s">
        <v>26</v>
      </c>
      <c r="C15" s="20"/>
      <c r="D15" s="22"/>
    </row>
    <row r="16" spans="1:7" ht="16.5" customHeight="1">
      <c r="A16" s="27" t="s">
        <v>11</v>
      </c>
      <c r="B16" s="21" t="s">
        <v>24</v>
      </c>
      <c r="C16" s="36">
        <f>D5*D7*12</f>
        <v>82940.385600000009</v>
      </c>
      <c r="D16" s="90" t="s">
        <v>6</v>
      </c>
    </row>
    <row r="17" spans="1:4" ht="15.75" customHeight="1">
      <c r="A17" s="27" t="s">
        <v>12</v>
      </c>
      <c r="B17" s="21" t="s">
        <v>25</v>
      </c>
      <c r="C17" s="36">
        <f>D5*D8*12</f>
        <v>36786.700800000006</v>
      </c>
      <c r="D17" s="90"/>
    </row>
    <row r="18" spans="1:4" ht="25.5">
      <c r="A18" s="27" t="s">
        <v>13</v>
      </c>
      <c r="B18" s="21" t="s">
        <v>7</v>
      </c>
      <c r="C18" s="36">
        <f>D5*D9*12</f>
        <v>26908.790400000005</v>
      </c>
      <c r="D18" s="90"/>
    </row>
    <row r="19" spans="1:4">
      <c r="A19" s="27" t="s">
        <v>14</v>
      </c>
      <c r="B19" s="21" t="s">
        <v>8</v>
      </c>
      <c r="C19" s="36">
        <f>D5*D10*12</f>
        <v>2724.9408000000003</v>
      </c>
      <c r="D19" s="90"/>
    </row>
    <row r="20" spans="1:4">
      <c r="A20" s="27" t="s">
        <v>15</v>
      </c>
      <c r="B20" s="21" t="s">
        <v>9</v>
      </c>
      <c r="C20" s="36">
        <f>D5*D11*12</f>
        <v>0</v>
      </c>
      <c r="D20" s="90"/>
    </row>
    <row r="21" spans="1:4">
      <c r="A21" s="27" t="s">
        <v>16</v>
      </c>
      <c r="B21" s="21" t="s">
        <v>10</v>
      </c>
      <c r="C21" s="45">
        <v>0</v>
      </c>
      <c r="D21" s="90"/>
    </row>
    <row r="22" spans="1:4">
      <c r="A22" s="27"/>
      <c r="B22" s="23" t="s">
        <v>17</v>
      </c>
      <c r="C22" s="37">
        <f>SUM(C16:C21)</f>
        <v>149360.81760000004</v>
      </c>
      <c r="D22" s="22"/>
    </row>
    <row r="23" spans="1:4" ht="15" customHeight="1">
      <c r="A23" s="27" t="s">
        <v>32</v>
      </c>
      <c r="B23" s="18" t="s">
        <v>31</v>
      </c>
      <c r="C23" s="20"/>
      <c r="D23" s="22"/>
    </row>
    <row r="24" spans="1:4">
      <c r="A24" s="27" t="s">
        <v>33</v>
      </c>
      <c r="B24" s="24" t="s">
        <v>24</v>
      </c>
      <c r="C24" s="36">
        <f>D5*D7*12</f>
        <v>82940.385600000009</v>
      </c>
      <c r="D24" s="22"/>
    </row>
    <row r="25" spans="1:4" ht="25.5">
      <c r="A25" s="27" t="s">
        <v>34</v>
      </c>
      <c r="B25" s="24" t="s">
        <v>25</v>
      </c>
      <c r="C25" s="36">
        <f>C17</f>
        <v>36786.700800000006</v>
      </c>
      <c r="D25" s="22"/>
    </row>
    <row r="26" spans="1:4" ht="25.5">
      <c r="A26" s="27" t="s">
        <v>35</v>
      </c>
      <c r="B26" s="24" t="s">
        <v>7</v>
      </c>
      <c r="C26" s="20"/>
      <c r="D26" s="22"/>
    </row>
    <row r="27" spans="1:4" ht="14.25" customHeight="1">
      <c r="A27" s="25" t="s">
        <v>36</v>
      </c>
      <c r="B27" s="24" t="s">
        <v>75</v>
      </c>
      <c r="C27" s="36">
        <v>15743</v>
      </c>
      <c r="D27" s="22"/>
    </row>
    <row r="28" spans="1:4" ht="13.5" customHeight="1">
      <c r="A28" s="25" t="s">
        <v>37</v>
      </c>
      <c r="B28" s="24" t="s">
        <v>65</v>
      </c>
      <c r="C28" s="36">
        <v>3183</v>
      </c>
      <c r="D28" s="22"/>
    </row>
    <row r="29" spans="1:4" ht="14.25" customHeight="1">
      <c r="A29" s="25" t="s">
        <v>38</v>
      </c>
      <c r="B29" s="24"/>
      <c r="C29" s="36">
        <v>0</v>
      </c>
      <c r="D29" s="22"/>
    </row>
    <row r="30" spans="1:4" ht="14.25" customHeight="1">
      <c r="A30" s="25" t="s">
        <v>39</v>
      </c>
      <c r="B30" s="24"/>
      <c r="C30" s="36">
        <v>0</v>
      </c>
      <c r="D30" s="22"/>
    </row>
    <row r="31" spans="1:4" ht="14.25" customHeight="1">
      <c r="A31" s="25" t="s">
        <v>63</v>
      </c>
      <c r="B31" s="24"/>
      <c r="C31" s="36">
        <v>0</v>
      </c>
      <c r="D31" s="22"/>
    </row>
    <row r="32" spans="1:4">
      <c r="A32" s="27" t="s">
        <v>42</v>
      </c>
      <c r="B32" s="24" t="s">
        <v>8</v>
      </c>
      <c r="C32" s="36">
        <f>C19</f>
        <v>2724.9408000000003</v>
      </c>
      <c r="D32" s="11"/>
    </row>
    <row r="33" spans="1:7">
      <c r="A33" s="27" t="s">
        <v>40</v>
      </c>
      <c r="B33" s="24" t="s">
        <v>9</v>
      </c>
      <c r="C33" s="36">
        <f>D5*D11*12</f>
        <v>0</v>
      </c>
      <c r="D33" s="11"/>
    </row>
    <row r="34" spans="1:7">
      <c r="A34" s="27" t="s">
        <v>41</v>
      </c>
      <c r="B34" s="24" t="s">
        <v>10</v>
      </c>
      <c r="C34" s="45">
        <v>0</v>
      </c>
      <c r="D34" s="11"/>
    </row>
    <row r="35" spans="1:7" s="12" customFormat="1" ht="15" customHeight="1">
      <c r="A35" s="91" t="s">
        <v>17</v>
      </c>
      <c r="B35" s="91"/>
      <c r="C35" s="46">
        <f>SUM(C24:C34)</f>
        <v>141378.02720000004</v>
      </c>
      <c r="D35" s="14"/>
      <c r="E35" s="4"/>
      <c r="F35" s="4"/>
      <c r="G35" s="4"/>
    </row>
    <row r="36" spans="1:7" ht="13.5" customHeight="1">
      <c r="A36" s="92" t="s">
        <v>43</v>
      </c>
      <c r="B36" s="92"/>
      <c r="C36" s="92"/>
      <c r="D36" s="92"/>
    </row>
    <row r="37" spans="1:7" ht="32.25" customHeight="1">
      <c r="A37" s="27" t="s">
        <v>47</v>
      </c>
      <c r="B37" s="21" t="s">
        <v>44</v>
      </c>
      <c r="C37" s="36">
        <v>637</v>
      </c>
      <c r="D37" s="39" t="s">
        <v>52</v>
      </c>
    </row>
    <row r="38" spans="1:7" ht="13.5" customHeight="1">
      <c r="A38" s="27" t="s">
        <v>18</v>
      </c>
      <c r="B38" s="21" t="s">
        <v>54</v>
      </c>
      <c r="C38" s="36">
        <v>149279</v>
      </c>
      <c r="D38" s="93" t="s">
        <v>45</v>
      </c>
    </row>
    <row r="39" spans="1:7" ht="14.25" customHeight="1">
      <c r="A39" s="27" t="s">
        <v>19</v>
      </c>
      <c r="B39" s="21" t="s">
        <v>55</v>
      </c>
      <c r="C39" s="36">
        <v>153027</v>
      </c>
      <c r="D39" s="93"/>
    </row>
    <row r="40" spans="1:7" ht="34.5" customHeight="1">
      <c r="A40" s="27" t="s">
        <v>48</v>
      </c>
      <c r="B40" s="21" t="s">
        <v>46</v>
      </c>
      <c r="C40" s="36">
        <f>C38-C39+C37</f>
        <v>-3111</v>
      </c>
      <c r="D40" s="39" t="s">
        <v>52</v>
      </c>
    </row>
    <row r="41" spans="1:7">
      <c r="A41" s="27"/>
      <c r="B41" s="21" t="s">
        <v>49</v>
      </c>
      <c r="C41" s="44"/>
      <c r="D41" s="22"/>
    </row>
    <row r="42" spans="1:7">
      <c r="A42" s="94" t="s">
        <v>50</v>
      </c>
      <c r="B42" s="94"/>
      <c r="C42" s="94"/>
      <c r="D42" s="94"/>
    </row>
    <row r="43" spans="1:7" ht="16.5">
      <c r="A43" s="27"/>
      <c r="B43" s="21" t="s">
        <v>51</v>
      </c>
      <c r="C43" s="20">
        <v>0</v>
      </c>
      <c r="D43" s="22" t="s">
        <v>53</v>
      </c>
    </row>
    <row r="44" spans="1:7" ht="26.25" customHeight="1">
      <c r="A44" s="95" t="s">
        <v>62</v>
      </c>
      <c r="B44" s="96"/>
      <c r="C44" s="37">
        <f>(C14+C18)-(C27+C28+C29+C30+C31)</f>
        <v>-3978.2095999999947</v>
      </c>
      <c r="D44" s="30"/>
    </row>
    <row r="45" spans="1:7">
      <c r="D45" s="7"/>
    </row>
    <row r="46" spans="1:7">
      <c r="A46" s="88" t="s">
        <v>56</v>
      </c>
      <c r="B46" s="88"/>
      <c r="C46" s="10" t="s">
        <v>85</v>
      </c>
      <c r="D46" s="28" t="s">
        <v>59</v>
      </c>
    </row>
    <row r="47" spans="1:7">
      <c r="D47" s="7"/>
    </row>
    <row r="48" spans="1:7">
      <c r="B48" s="9" t="s">
        <v>58</v>
      </c>
      <c r="C48" s="10" t="s">
        <v>84</v>
      </c>
      <c r="D48" s="7"/>
    </row>
    <row r="49" spans="4:4">
      <c r="D49" s="7"/>
    </row>
    <row r="50" spans="4:4">
      <c r="D50" s="7"/>
    </row>
    <row r="51" spans="4:4">
      <c r="D51" s="7"/>
    </row>
    <row r="52" spans="4:4">
      <c r="D52" s="7"/>
    </row>
    <row r="53" spans="4:4">
      <c r="D53" s="7"/>
    </row>
  </sheetData>
  <mergeCells count="17">
    <mergeCell ref="A2:D2"/>
    <mergeCell ref="A4:D4"/>
    <mergeCell ref="A5:C5"/>
    <mergeCell ref="A6:C6"/>
    <mergeCell ref="A7:C7"/>
    <mergeCell ref="A46:B46"/>
    <mergeCell ref="A8:C8"/>
    <mergeCell ref="A9:C9"/>
    <mergeCell ref="A10:C10"/>
    <mergeCell ref="A11:C11"/>
    <mergeCell ref="A12:D12"/>
    <mergeCell ref="D16:D21"/>
    <mergeCell ref="A35:B35"/>
    <mergeCell ref="A36:D36"/>
    <mergeCell ref="D38:D39"/>
    <mergeCell ref="A42:D42"/>
    <mergeCell ref="A44:B44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2:G50"/>
  <sheetViews>
    <sheetView topLeftCell="A4" workbookViewId="0">
      <selection activeCell="I14" sqref="I14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1" style="6" customWidth="1"/>
    <col min="5" max="7" width="9.140625" style="1"/>
  </cols>
  <sheetData>
    <row r="2" spans="1:7" ht="22.5" customHeight="1">
      <c r="A2" s="84" t="s">
        <v>69</v>
      </c>
      <c r="B2" s="84"/>
      <c r="C2" s="84"/>
      <c r="D2" s="84"/>
      <c r="E2" s="3"/>
      <c r="F2" s="3"/>
      <c r="G2" s="3"/>
    </row>
    <row r="3" spans="1:7" ht="5.25" customHeight="1">
      <c r="A3" s="2"/>
      <c r="B3" s="2"/>
      <c r="C3" s="2"/>
      <c r="D3" s="2"/>
      <c r="E3" s="3"/>
      <c r="F3" s="3"/>
      <c r="G3" s="3"/>
    </row>
    <row r="4" spans="1:7" ht="12.75" customHeight="1">
      <c r="A4" s="85" t="s">
        <v>20</v>
      </c>
      <c r="B4" s="85"/>
      <c r="C4" s="85"/>
      <c r="D4" s="85"/>
      <c r="E4" s="3"/>
      <c r="F4" s="3"/>
      <c r="G4" s="3"/>
    </row>
    <row r="5" spans="1:7">
      <c r="A5" s="86" t="s">
        <v>21</v>
      </c>
      <c r="B5" s="86"/>
      <c r="C5" s="86"/>
      <c r="D5" s="11">
        <v>361.6</v>
      </c>
    </row>
    <row r="6" spans="1:7" ht="12.75" customHeight="1">
      <c r="A6" s="87" t="s">
        <v>70</v>
      </c>
      <c r="B6" s="87"/>
      <c r="C6" s="87"/>
      <c r="D6" s="20">
        <f>D7+D8+D9+D10+D11</f>
        <v>17.260000000000002</v>
      </c>
    </row>
    <row r="7" spans="1:7" ht="12.75" customHeight="1">
      <c r="A7" s="86" t="s">
        <v>23</v>
      </c>
      <c r="B7" s="86"/>
      <c r="C7" s="86"/>
      <c r="D7" s="20">
        <v>9.74</v>
      </c>
    </row>
    <row r="8" spans="1:7" ht="12.75" customHeight="1">
      <c r="A8" s="83" t="s">
        <v>22</v>
      </c>
      <c r="B8" s="83"/>
      <c r="C8" s="83"/>
      <c r="D8" s="20">
        <v>4.32</v>
      </c>
    </row>
    <row r="9" spans="1:7" ht="12.75" customHeight="1">
      <c r="A9" s="83" t="s">
        <v>27</v>
      </c>
      <c r="B9" s="83"/>
      <c r="C9" s="83"/>
      <c r="D9" s="20">
        <v>3.2</v>
      </c>
    </row>
    <row r="10" spans="1:7" ht="12.75" customHeight="1">
      <c r="A10" s="83" t="s">
        <v>28</v>
      </c>
      <c r="B10" s="83"/>
      <c r="C10" s="83"/>
      <c r="D10" s="20">
        <v>0</v>
      </c>
    </row>
    <row r="11" spans="1:7" ht="12.75" customHeight="1">
      <c r="A11" s="83" t="s">
        <v>29</v>
      </c>
      <c r="B11" s="83"/>
      <c r="C11" s="83"/>
      <c r="D11" s="20">
        <v>0</v>
      </c>
    </row>
    <row r="12" spans="1:7" ht="15" customHeight="1">
      <c r="A12" s="89" t="s">
        <v>0</v>
      </c>
      <c r="B12" s="89"/>
      <c r="C12" s="89"/>
      <c r="D12" s="89"/>
      <c r="E12" s="4"/>
      <c r="F12" s="4"/>
      <c r="G12" s="4"/>
    </row>
    <row r="13" spans="1:7" ht="24" customHeight="1">
      <c r="A13" s="26" t="s">
        <v>1</v>
      </c>
      <c r="B13" s="14" t="s">
        <v>2</v>
      </c>
      <c r="C13" s="15" t="s">
        <v>4</v>
      </c>
      <c r="D13" s="16" t="s">
        <v>3</v>
      </c>
    </row>
    <row r="14" spans="1:7" ht="42.75" customHeight="1">
      <c r="A14" s="27">
        <v>1</v>
      </c>
      <c r="B14" s="18" t="s">
        <v>172</v>
      </c>
      <c r="C14" s="47">
        <v>-1889</v>
      </c>
      <c r="D14" s="22" t="s">
        <v>5</v>
      </c>
    </row>
    <row r="15" spans="1:7">
      <c r="A15" s="27">
        <v>2</v>
      </c>
      <c r="B15" s="18" t="s">
        <v>26</v>
      </c>
      <c r="C15" s="20"/>
      <c r="D15" s="22"/>
    </row>
    <row r="16" spans="1:7" ht="16.5" customHeight="1">
      <c r="A16" s="27" t="s">
        <v>11</v>
      </c>
      <c r="B16" s="21" t="s">
        <v>24</v>
      </c>
      <c r="C16" s="36">
        <f>D5*D7*12</f>
        <v>42263.808000000005</v>
      </c>
      <c r="D16" s="90" t="s">
        <v>6</v>
      </c>
    </row>
    <row r="17" spans="1:7" ht="15.75" customHeight="1">
      <c r="A17" s="27" t="s">
        <v>12</v>
      </c>
      <c r="B17" s="21" t="s">
        <v>25</v>
      </c>
      <c r="C17" s="36">
        <f>D5*D8*12</f>
        <v>18745.344000000005</v>
      </c>
      <c r="D17" s="90"/>
    </row>
    <row r="18" spans="1:7" ht="25.5">
      <c r="A18" s="27" t="s">
        <v>13</v>
      </c>
      <c r="B18" s="21" t="s">
        <v>7</v>
      </c>
      <c r="C18" s="36">
        <f>D5*D9*12</f>
        <v>13885.440000000002</v>
      </c>
      <c r="D18" s="90"/>
    </row>
    <row r="19" spans="1:7">
      <c r="A19" s="27" t="s">
        <v>14</v>
      </c>
      <c r="B19" s="21" t="s">
        <v>8</v>
      </c>
      <c r="C19" s="36">
        <f>D5*D10*12</f>
        <v>0</v>
      </c>
      <c r="D19" s="90"/>
    </row>
    <row r="20" spans="1:7">
      <c r="A20" s="27" t="s">
        <v>15</v>
      </c>
      <c r="B20" s="21" t="s">
        <v>9</v>
      </c>
      <c r="C20" s="36">
        <f>D5*D11*12</f>
        <v>0</v>
      </c>
      <c r="D20" s="90"/>
    </row>
    <row r="21" spans="1:7">
      <c r="A21" s="27" t="s">
        <v>16</v>
      </c>
      <c r="B21" s="21" t="s">
        <v>10</v>
      </c>
      <c r="C21" s="45">
        <v>0</v>
      </c>
      <c r="D21" s="90"/>
    </row>
    <row r="22" spans="1:7">
      <c r="A22" s="27"/>
      <c r="B22" s="23" t="s">
        <v>17</v>
      </c>
      <c r="C22" s="37">
        <f>SUM(C16:C21)</f>
        <v>74894.592000000004</v>
      </c>
      <c r="D22" s="22"/>
    </row>
    <row r="23" spans="1:7" ht="15" customHeight="1">
      <c r="A23" s="27" t="s">
        <v>32</v>
      </c>
      <c r="B23" s="18" t="s">
        <v>31</v>
      </c>
      <c r="C23" s="20"/>
      <c r="D23" s="22"/>
    </row>
    <row r="24" spans="1:7">
      <c r="A24" s="27" t="s">
        <v>33</v>
      </c>
      <c r="B24" s="24" t="s">
        <v>24</v>
      </c>
      <c r="C24" s="36">
        <f>D5*D7*12</f>
        <v>42263.808000000005</v>
      </c>
      <c r="D24" s="22"/>
    </row>
    <row r="25" spans="1:7" ht="25.5">
      <c r="A25" s="27" t="s">
        <v>34</v>
      </c>
      <c r="B25" s="24" t="s">
        <v>25</v>
      </c>
      <c r="C25" s="36">
        <f>C17</f>
        <v>18745.344000000005</v>
      </c>
      <c r="D25" s="22"/>
    </row>
    <row r="26" spans="1:7" ht="25.5">
      <c r="A26" s="27" t="s">
        <v>35</v>
      </c>
      <c r="B26" s="24" t="s">
        <v>7</v>
      </c>
      <c r="C26" s="20"/>
      <c r="D26" s="22"/>
    </row>
    <row r="27" spans="1:7" ht="14.25" customHeight="1">
      <c r="A27" s="25" t="s">
        <v>36</v>
      </c>
      <c r="B27" s="24" t="s">
        <v>71</v>
      </c>
      <c r="C27" s="36">
        <v>17209</v>
      </c>
      <c r="D27" s="22"/>
    </row>
    <row r="28" spans="1:7" ht="13.5" customHeight="1">
      <c r="A28" s="25" t="s">
        <v>37</v>
      </c>
      <c r="B28" s="24" t="s">
        <v>72</v>
      </c>
      <c r="C28" s="36">
        <v>14895</v>
      </c>
      <c r="D28" s="22"/>
    </row>
    <row r="29" spans="1:7">
      <c r="A29" s="27" t="s">
        <v>42</v>
      </c>
      <c r="B29" s="24" t="s">
        <v>8</v>
      </c>
      <c r="C29" s="36"/>
      <c r="D29" s="11"/>
    </row>
    <row r="30" spans="1:7">
      <c r="A30" s="27" t="s">
        <v>40</v>
      </c>
      <c r="B30" s="24" t="s">
        <v>9</v>
      </c>
      <c r="C30" s="36">
        <f>D5*D11*12</f>
        <v>0</v>
      </c>
      <c r="D30" s="11"/>
    </row>
    <row r="31" spans="1:7">
      <c r="A31" s="27" t="s">
        <v>41</v>
      </c>
      <c r="B31" s="24" t="s">
        <v>10</v>
      </c>
      <c r="C31" s="45">
        <v>0</v>
      </c>
      <c r="D31" s="11"/>
    </row>
    <row r="32" spans="1:7" s="12" customFormat="1" ht="15" customHeight="1">
      <c r="A32" s="91" t="s">
        <v>17</v>
      </c>
      <c r="B32" s="91"/>
      <c r="C32" s="46">
        <f>SUM(C24:C31)</f>
        <v>93113.152000000002</v>
      </c>
      <c r="D32" s="14"/>
      <c r="E32" s="4"/>
      <c r="F32" s="4"/>
      <c r="G32" s="4"/>
    </row>
    <row r="33" spans="1:4" ht="13.5" customHeight="1">
      <c r="A33" s="92" t="s">
        <v>43</v>
      </c>
      <c r="B33" s="92"/>
      <c r="C33" s="92"/>
      <c r="D33" s="92"/>
    </row>
    <row r="34" spans="1:4" ht="32.25" customHeight="1">
      <c r="A34" s="27" t="s">
        <v>47</v>
      </c>
      <c r="B34" s="21" t="s">
        <v>44</v>
      </c>
      <c r="C34" s="37">
        <v>2843</v>
      </c>
      <c r="D34" s="39" t="s">
        <v>52</v>
      </c>
    </row>
    <row r="35" spans="1:4" ht="13.5" customHeight="1">
      <c r="A35" s="27" t="s">
        <v>18</v>
      </c>
      <c r="B35" s="21" t="s">
        <v>54</v>
      </c>
      <c r="C35" s="36">
        <v>74895</v>
      </c>
      <c r="D35" s="93" t="s">
        <v>45</v>
      </c>
    </row>
    <row r="36" spans="1:4" ht="14.25" customHeight="1">
      <c r="A36" s="27" t="s">
        <v>19</v>
      </c>
      <c r="B36" s="21" t="s">
        <v>55</v>
      </c>
      <c r="C36" s="36">
        <v>73635</v>
      </c>
      <c r="D36" s="93"/>
    </row>
    <row r="37" spans="1:4" ht="28.5" customHeight="1">
      <c r="A37" s="27" t="s">
        <v>48</v>
      </c>
      <c r="B37" s="43" t="s">
        <v>73</v>
      </c>
      <c r="C37" s="37">
        <f>C35-C36+C34</f>
        <v>4103</v>
      </c>
      <c r="D37" s="39" t="s">
        <v>52</v>
      </c>
    </row>
    <row r="38" spans="1:4">
      <c r="A38" s="27"/>
      <c r="B38" s="21" t="s">
        <v>49</v>
      </c>
      <c r="C38" s="44"/>
      <c r="D38" s="22"/>
    </row>
    <row r="39" spans="1:4">
      <c r="A39" s="94" t="s">
        <v>50</v>
      </c>
      <c r="B39" s="94"/>
      <c r="C39" s="94"/>
      <c r="D39" s="94"/>
    </row>
    <row r="40" spans="1:4" ht="16.5">
      <c r="A40" s="27"/>
      <c r="B40" s="21" t="s">
        <v>51</v>
      </c>
      <c r="C40" s="20">
        <v>0</v>
      </c>
      <c r="D40" s="22" t="s">
        <v>53</v>
      </c>
    </row>
    <row r="41" spans="1:4" ht="26.25" customHeight="1">
      <c r="A41" s="95" t="s">
        <v>62</v>
      </c>
      <c r="B41" s="96"/>
      <c r="C41" s="37">
        <f>(C14+C18)-(C27+C28)</f>
        <v>-20107.559999999998</v>
      </c>
      <c r="D41" s="30"/>
    </row>
    <row r="42" spans="1:4">
      <c r="D42" s="7"/>
    </row>
    <row r="43" spans="1:4" ht="25.5">
      <c r="A43" s="88" t="s">
        <v>56</v>
      </c>
      <c r="B43" s="88"/>
      <c r="C43" s="10" t="s">
        <v>84</v>
      </c>
      <c r="D43" s="28" t="s">
        <v>59</v>
      </c>
    </row>
    <row r="44" spans="1:4">
      <c r="D44" s="7"/>
    </row>
    <row r="45" spans="1:4" ht="25.5">
      <c r="B45" s="9" t="s">
        <v>58</v>
      </c>
      <c r="C45" s="10" t="s">
        <v>84</v>
      </c>
      <c r="D45" s="7"/>
    </row>
    <row r="46" spans="1:4">
      <c r="D46" s="7"/>
    </row>
    <row r="47" spans="1:4">
      <c r="D47" s="7"/>
    </row>
    <row r="48" spans="1:4">
      <c r="D48" s="7"/>
    </row>
    <row r="49" spans="4:4">
      <c r="D49" s="7"/>
    </row>
    <row r="50" spans="4:4">
      <c r="D50" s="7"/>
    </row>
  </sheetData>
  <mergeCells count="17">
    <mergeCell ref="A2:D2"/>
    <mergeCell ref="A4:D4"/>
    <mergeCell ref="A5:C5"/>
    <mergeCell ref="A6:C6"/>
    <mergeCell ref="A7:C7"/>
    <mergeCell ref="A43:B43"/>
    <mergeCell ref="A8:C8"/>
    <mergeCell ref="A9:C9"/>
    <mergeCell ref="A10:C10"/>
    <mergeCell ref="A11:C11"/>
    <mergeCell ref="A12:D12"/>
    <mergeCell ref="D16:D21"/>
    <mergeCell ref="A32:B32"/>
    <mergeCell ref="A33:D33"/>
    <mergeCell ref="D35:D36"/>
    <mergeCell ref="A39:D39"/>
    <mergeCell ref="A41:B41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2:E53"/>
  <sheetViews>
    <sheetView tabSelected="1" workbookViewId="0">
      <selection activeCell="I16" sqref="I16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5" width="9.140625" style="1"/>
  </cols>
  <sheetData>
    <row r="2" spans="1:5" ht="22.5" customHeight="1">
      <c r="A2" s="84" t="s">
        <v>60</v>
      </c>
      <c r="B2" s="84"/>
      <c r="C2" s="84"/>
      <c r="D2" s="84"/>
      <c r="E2" s="3"/>
    </row>
    <row r="3" spans="1:5" ht="5.25" customHeight="1">
      <c r="A3" s="2"/>
      <c r="B3" s="2"/>
      <c r="C3" s="2"/>
      <c r="D3" s="2"/>
      <c r="E3" s="3"/>
    </row>
    <row r="4" spans="1:5" ht="12.75" customHeight="1">
      <c r="A4" s="85" t="s">
        <v>20</v>
      </c>
      <c r="B4" s="85"/>
      <c r="C4" s="85"/>
      <c r="D4" s="85"/>
      <c r="E4" s="3"/>
    </row>
    <row r="5" spans="1:5">
      <c r="A5" s="86" t="s">
        <v>21</v>
      </c>
      <c r="B5" s="86"/>
      <c r="C5" s="86"/>
      <c r="D5" s="11">
        <v>880.24</v>
      </c>
    </row>
    <row r="6" spans="1:5" ht="12.75" customHeight="1">
      <c r="A6" s="83" t="s">
        <v>30</v>
      </c>
      <c r="B6" s="83"/>
      <c r="C6" s="83"/>
      <c r="D6" s="20">
        <v>36</v>
      </c>
    </row>
    <row r="7" spans="1:5" ht="12.75" customHeight="1">
      <c r="A7" s="86" t="s">
        <v>23</v>
      </c>
      <c r="B7" s="86"/>
      <c r="C7" s="86"/>
      <c r="D7" s="20">
        <v>9.74</v>
      </c>
    </row>
    <row r="8" spans="1:5" ht="12.75" customHeight="1">
      <c r="A8" s="83" t="s">
        <v>22</v>
      </c>
      <c r="B8" s="83"/>
      <c r="C8" s="83"/>
      <c r="D8" s="20" t="s">
        <v>61</v>
      </c>
    </row>
    <row r="9" spans="1:5" ht="12.75" customHeight="1">
      <c r="A9" s="83" t="s">
        <v>27</v>
      </c>
      <c r="B9" s="83"/>
      <c r="C9" s="83"/>
      <c r="D9" s="20">
        <v>2</v>
      </c>
    </row>
    <row r="10" spans="1:5" ht="12.75" customHeight="1">
      <c r="A10" s="83" t="s">
        <v>28</v>
      </c>
      <c r="B10" s="83"/>
      <c r="C10" s="83"/>
      <c r="D10" s="20">
        <v>0.26</v>
      </c>
    </row>
    <row r="11" spans="1:5" ht="12.75" customHeight="1">
      <c r="A11" s="83" t="s">
        <v>29</v>
      </c>
      <c r="B11" s="83"/>
      <c r="C11" s="83"/>
      <c r="D11" s="20">
        <v>0</v>
      </c>
    </row>
    <row r="12" spans="1:5" ht="15" customHeight="1">
      <c r="A12" s="89" t="s">
        <v>0</v>
      </c>
      <c r="B12" s="89"/>
      <c r="C12" s="89"/>
      <c r="D12" s="89"/>
      <c r="E12" s="4"/>
    </row>
    <row r="13" spans="1:5" ht="24" customHeight="1">
      <c r="A13" s="13" t="s">
        <v>1</v>
      </c>
      <c r="B13" s="14" t="s">
        <v>2</v>
      </c>
      <c r="C13" s="15" t="s">
        <v>4</v>
      </c>
      <c r="D13" s="16" t="s">
        <v>3</v>
      </c>
    </row>
    <row r="14" spans="1:5" ht="42.75" customHeight="1">
      <c r="A14" s="17">
        <v>1</v>
      </c>
      <c r="B14" s="18" t="s">
        <v>172</v>
      </c>
      <c r="C14" s="41">
        <v>53227</v>
      </c>
      <c r="D14" s="19" t="s">
        <v>5</v>
      </c>
    </row>
    <row r="15" spans="1:5">
      <c r="A15" s="17">
        <v>2</v>
      </c>
      <c r="B15" s="18" t="s">
        <v>26</v>
      </c>
      <c r="C15" s="20"/>
      <c r="D15" s="19"/>
    </row>
    <row r="16" spans="1:5" ht="16.5" customHeight="1">
      <c r="A16" s="17" t="s">
        <v>11</v>
      </c>
      <c r="B16" s="21" t="s">
        <v>24</v>
      </c>
      <c r="C16" s="36">
        <f>D5*D7*12</f>
        <v>102882.4512</v>
      </c>
      <c r="D16" s="90" t="s">
        <v>6</v>
      </c>
    </row>
    <row r="17" spans="1:4" ht="15.75" customHeight="1">
      <c r="A17" s="17" t="s">
        <v>12</v>
      </c>
      <c r="B17" s="21" t="s">
        <v>25</v>
      </c>
      <c r="C17" s="36">
        <f>880.24*((24*9)+(20.67*3))</f>
        <v>244715.52239999999</v>
      </c>
      <c r="D17" s="90"/>
    </row>
    <row r="18" spans="1:4" ht="25.5">
      <c r="A18" s="17" t="s">
        <v>13</v>
      </c>
      <c r="B18" s="21" t="s">
        <v>7</v>
      </c>
      <c r="C18" s="36">
        <f>D5*D9*12</f>
        <v>21125.760000000002</v>
      </c>
      <c r="D18" s="90"/>
    </row>
    <row r="19" spans="1:4">
      <c r="A19" s="17" t="s">
        <v>14</v>
      </c>
      <c r="B19" s="21" t="s">
        <v>8</v>
      </c>
      <c r="C19" s="36">
        <f>D5*D10*12</f>
        <v>2746.3488000000002</v>
      </c>
      <c r="D19" s="90"/>
    </row>
    <row r="20" spans="1:4">
      <c r="A20" s="17" t="s">
        <v>15</v>
      </c>
      <c r="B20" s="21" t="s">
        <v>9</v>
      </c>
      <c r="C20" s="36">
        <f>D5*D11*12</f>
        <v>0</v>
      </c>
      <c r="D20" s="90"/>
    </row>
    <row r="21" spans="1:4">
      <c r="A21" s="17" t="s">
        <v>16</v>
      </c>
      <c r="B21" s="21" t="s">
        <v>10</v>
      </c>
      <c r="C21" s="37">
        <v>0</v>
      </c>
      <c r="D21" s="90"/>
    </row>
    <row r="22" spans="1:4">
      <c r="A22" s="17"/>
      <c r="B22" s="23" t="s">
        <v>17</v>
      </c>
      <c r="C22" s="36">
        <f>SUM(C16:C21)</f>
        <v>371470.08239999996</v>
      </c>
      <c r="D22" s="19"/>
    </row>
    <row r="23" spans="1:4" ht="15" customHeight="1">
      <c r="A23" s="17" t="s">
        <v>32</v>
      </c>
      <c r="B23" s="18" t="s">
        <v>31</v>
      </c>
      <c r="C23" s="20"/>
      <c r="D23" s="19"/>
    </row>
    <row r="24" spans="1:4">
      <c r="A24" s="17" t="s">
        <v>33</v>
      </c>
      <c r="B24" s="24" t="s">
        <v>24</v>
      </c>
      <c r="C24" s="36">
        <f>D5*D7*12</f>
        <v>102882.4512</v>
      </c>
      <c r="D24" s="19"/>
    </row>
    <row r="25" spans="1:4" ht="25.5">
      <c r="A25" s="17" t="s">
        <v>34</v>
      </c>
      <c r="B25" s="24" t="s">
        <v>25</v>
      </c>
      <c r="C25" s="36">
        <f>C17</f>
        <v>244715.52239999999</v>
      </c>
      <c r="D25" s="19"/>
    </row>
    <row r="26" spans="1:4" ht="25.5">
      <c r="A26" s="17" t="s">
        <v>35</v>
      </c>
      <c r="B26" s="24" t="s">
        <v>7</v>
      </c>
      <c r="C26" s="20"/>
      <c r="D26" s="19"/>
    </row>
    <row r="27" spans="1:4" ht="14.25" customHeight="1">
      <c r="A27" s="25" t="s">
        <v>36</v>
      </c>
      <c r="B27" s="24" t="s">
        <v>64</v>
      </c>
      <c r="C27" s="36">
        <v>1735</v>
      </c>
      <c r="D27" s="19"/>
    </row>
    <row r="28" spans="1:4" ht="13.5" customHeight="1">
      <c r="A28" s="25" t="s">
        <v>37</v>
      </c>
      <c r="B28" s="24" t="s">
        <v>65</v>
      </c>
      <c r="C28" s="36">
        <v>3400</v>
      </c>
      <c r="D28" s="19"/>
    </row>
    <row r="29" spans="1:4" ht="14.25" customHeight="1">
      <c r="A29" s="25" t="s">
        <v>38</v>
      </c>
      <c r="B29" s="24" t="s">
        <v>66</v>
      </c>
      <c r="C29" s="36">
        <v>19542</v>
      </c>
      <c r="D29" s="19"/>
    </row>
    <row r="30" spans="1:4" ht="14.25" customHeight="1">
      <c r="A30" s="25" t="s">
        <v>39</v>
      </c>
      <c r="B30" s="24" t="s">
        <v>67</v>
      </c>
      <c r="C30" s="36">
        <v>29756</v>
      </c>
      <c r="D30" s="22"/>
    </row>
    <row r="31" spans="1:4" ht="14.25" customHeight="1">
      <c r="A31" s="25" t="s">
        <v>63</v>
      </c>
      <c r="B31" s="24" t="s">
        <v>68</v>
      </c>
      <c r="C31" s="36">
        <v>28104</v>
      </c>
      <c r="D31" s="22"/>
    </row>
    <row r="32" spans="1:4">
      <c r="A32" s="17" t="s">
        <v>42</v>
      </c>
      <c r="B32" s="24" t="s">
        <v>8</v>
      </c>
      <c r="C32" s="36">
        <f>D5*D10*12</f>
        <v>2746.3488000000002</v>
      </c>
      <c r="D32" s="11"/>
    </row>
    <row r="33" spans="1:5">
      <c r="A33" s="17" t="s">
        <v>40</v>
      </c>
      <c r="B33" s="24" t="s">
        <v>9</v>
      </c>
      <c r="C33" s="36">
        <f>D5*D11*12</f>
        <v>0</v>
      </c>
      <c r="D33" s="11"/>
    </row>
    <row r="34" spans="1:5">
      <c r="A34" s="17" t="s">
        <v>41</v>
      </c>
      <c r="B34" s="24" t="s">
        <v>10</v>
      </c>
      <c r="C34" s="37">
        <v>0</v>
      </c>
      <c r="D34" s="11"/>
    </row>
    <row r="35" spans="1:5" s="12" customFormat="1" ht="15" customHeight="1">
      <c r="A35" s="91" t="s">
        <v>17</v>
      </c>
      <c r="B35" s="91"/>
      <c r="C35" s="40">
        <f>SUM(C24:C34)</f>
        <v>432881.32239999995</v>
      </c>
      <c r="D35" s="14"/>
      <c r="E35" s="4"/>
    </row>
    <row r="36" spans="1:5" ht="13.5" customHeight="1">
      <c r="A36" s="92" t="s">
        <v>43</v>
      </c>
      <c r="B36" s="92"/>
      <c r="C36" s="92"/>
      <c r="D36" s="92"/>
    </row>
    <row r="37" spans="1:5" ht="32.25" customHeight="1">
      <c r="A37" s="17" t="s">
        <v>47</v>
      </c>
      <c r="B37" s="21" t="s">
        <v>44</v>
      </c>
      <c r="C37" s="36">
        <v>76472</v>
      </c>
      <c r="D37" s="39" t="s">
        <v>52</v>
      </c>
    </row>
    <row r="38" spans="1:5" ht="13.5" customHeight="1">
      <c r="A38" s="17" t="s">
        <v>18</v>
      </c>
      <c r="B38" s="21" t="s">
        <v>54</v>
      </c>
      <c r="C38" s="36">
        <v>371470</v>
      </c>
      <c r="D38" s="93" t="s">
        <v>45</v>
      </c>
    </row>
    <row r="39" spans="1:5" ht="14.25" customHeight="1">
      <c r="A39" s="17" t="s">
        <v>19</v>
      </c>
      <c r="B39" s="21" t="s">
        <v>55</v>
      </c>
      <c r="C39" s="36">
        <v>333300</v>
      </c>
      <c r="D39" s="93"/>
    </row>
    <row r="40" spans="1:5" ht="34.5" customHeight="1">
      <c r="A40" s="17" t="s">
        <v>48</v>
      </c>
      <c r="B40" s="21" t="s">
        <v>46</v>
      </c>
      <c r="C40" s="36">
        <f>C38-C39+C37</f>
        <v>114642</v>
      </c>
      <c r="D40" s="39" t="s">
        <v>52</v>
      </c>
    </row>
    <row r="41" spans="1:5">
      <c r="A41" s="17"/>
      <c r="B41" s="21" t="s">
        <v>49</v>
      </c>
      <c r="C41" s="29"/>
      <c r="D41" s="19"/>
    </row>
    <row r="42" spans="1:5">
      <c r="A42" s="94" t="s">
        <v>50</v>
      </c>
      <c r="B42" s="94"/>
      <c r="C42" s="94"/>
      <c r="D42" s="94"/>
    </row>
    <row r="43" spans="1:5" ht="16.5">
      <c r="A43" s="17"/>
      <c r="B43" s="21" t="s">
        <v>51</v>
      </c>
      <c r="C43" s="20">
        <v>0</v>
      </c>
      <c r="D43" s="19" t="s">
        <v>53</v>
      </c>
    </row>
    <row r="44" spans="1:5" ht="26.25" customHeight="1">
      <c r="A44" s="95" t="s">
        <v>62</v>
      </c>
      <c r="B44" s="96"/>
      <c r="C44" s="38">
        <f>(C14+C18)-(C27+C28+C29+C30+C31)</f>
        <v>-8184.2399999999907</v>
      </c>
      <c r="D44" s="30"/>
    </row>
    <row r="45" spans="1:5">
      <c r="D45" s="7"/>
    </row>
    <row r="46" spans="1:5" ht="25.5">
      <c r="A46" s="88" t="s">
        <v>56</v>
      </c>
      <c r="B46" s="88"/>
      <c r="C46" s="10" t="s">
        <v>57</v>
      </c>
      <c r="D46" s="28" t="s">
        <v>59</v>
      </c>
    </row>
    <row r="47" spans="1:5">
      <c r="D47" s="7"/>
    </row>
    <row r="48" spans="1:5" ht="25.5">
      <c r="B48" s="9" t="s">
        <v>58</v>
      </c>
      <c r="C48" s="10" t="s">
        <v>57</v>
      </c>
      <c r="D48" s="7"/>
    </row>
    <row r="49" spans="4:4">
      <c r="D49" s="7"/>
    </row>
    <row r="50" spans="4:4">
      <c r="D50" s="7"/>
    </row>
    <row r="51" spans="4:4">
      <c r="D51" s="7"/>
    </row>
    <row r="52" spans="4:4">
      <c r="D52" s="7"/>
    </row>
    <row r="53" spans="4:4">
      <c r="D53" s="7"/>
    </row>
  </sheetData>
  <mergeCells count="17">
    <mergeCell ref="A46:B46"/>
    <mergeCell ref="A44:B44"/>
    <mergeCell ref="A35:B35"/>
    <mergeCell ref="A36:D36"/>
    <mergeCell ref="D38:D39"/>
    <mergeCell ref="D16:D21"/>
    <mergeCell ref="A42:D42"/>
    <mergeCell ref="A12:D12"/>
    <mergeCell ref="A9:C9"/>
    <mergeCell ref="A10:C10"/>
    <mergeCell ref="A11:C11"/>
    <mergeCell ref="A2:D2"/>
    <mergeCell ref="A6:C6"/>
    <mergeCell ref="A5:C5"/>
    <mergeCell ref="A7:C7"/>
    <mergeCell ref="A8:C8"/>
    <mergeCell ref="A4:D4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53"/>
  <sheetViews>
    <sheetView workbookViewId="0">
      <selection activeCell="F44" sqref="F44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10" width="9.140625" style="1"/>
  </cols>
  <sheetData>
    <row r="2" spans="1:10" ht="27.75" customHeight="1">
      <c r="A2" s="84" t="s">
        <v>181</v>
      </c>
      <c r="B2" s="84"/>
      <c r="C2" s="84"/>
      <c r="D2" s="84"/>
      <c r="E2" s="3"/>
      <c r="F2" s="3"/>
      <c r="G2" s="3"/>
      <c r="H2" s="3"/>
      <c r="I2" s="3"/>
      <c r="J2" s="3"/>
    </row>
    <row r="3" spans="1:10" ht="5.25" customHeight="1">
      <c r="A3" s="2"/>
      <c r="B3" s="2"/>
      <c r="C3" s="2"/>
      <c r="D3" s="2"/>
      <c r="E3" s="3"/>
      <c r="F3" s="3"/>
      <c r="G3" s="3"/>
      <c r="H3" s="3"/>
      <c r="I3" s="3"/>
      <c r="J3" s="3"/>
    </row>
    <row r="4" spans="1:10" ht="12.75" customHeight="1">
      <c r="A4" s="85" t="s">
        <v>20</v>
      </c>
      <c r="B4" s="85"/>
      <c r="C4" s="85"/>
      <c r="D4" s="85"/>
      <c r="E4" s="3"/>
      <c r="F4" s="3"/>
      <c r="G4" s="3"/>
      <c r="H4" s="3"/>
      <c r="I4" s="3"/>
      <c r="J4" s="3"/>
    </row>
    <row r="5" spans="1:10">
      <c r="A5" s="86" t="s">
        <v>21</v>
      </c>
      <c r="B5" s="86"/>
      <c r="C5" s="86"/>
      <c r="D5" s="11">
        <v>592.4</v>
      </c>
    </row>
    <row r="6" spans="1:10" ht="12.75" customHeight="1">
      <c r="A6" s="87" t="s">
        <v>70</v>
      </c>
      <c r="B6" s="87"/>
      <c r="C6" s="87"/>
      <c r="D6" s="20">
        <f>D7+D8+D9+D10</f>
        <v>16.16</v>
      </c>
    </row>
    <row r="7" spans="1:10" ht="12.75" customHeight="1">
      <c r="A7" s="86" t="s">
        <v>23</v>
      </c>
      <c r="B7" s="86"/>
      <c r="C7" s="86"/>
      <c r="D7" s="20">
        <v>5.19</v>
      </c>
      <c r="G7" s="83"/>
      <c r="H7" s="83"/>
      <c r="I7" s="83"/>
    </row>
    <row r="8" spans="1:10" ht="12.75" customHeight="1">
      <c r="A8" s="83" t="s">
        <v>22</v>
      </c>
      <c r="B8" s="83"/>
      <c r="C8" s="83"/>
      <c r="D8" s="20">
        <v>9.74</v>
      </c>
    </row>
    <row r="9" spans="1:10" ht="12.75" customHeight="1">
      <c r="A9" s="83" t="s">
        <v>27</v>
      </c>
      <c r="B9" s="83"/>
      <c r="C9" s="83"/>
      <c r="D9" s="20">
        <v>1.23</v>
      </c>
    </row>
    <row r="10" spans="1:10" ht="12.75" customHeight="1">
      <c r="A10" s="83" t="s">
        <v>28</v>
      </c>
      <c r="B10" s="83"/>
      <c r="C10" s="83"/>
      <c r="D10" s="20">
        <v>0</v>
      </c>
    </row>
    <row r="11" spans="1:10" ht="12.75" customHeight="1">
      <c r="A11" s="83" t="s">
        <v>29</v>
      </c>
      <c r="B11" s="83"/>
      <c r="C11" s="83"/>
      <c r="D11" s="20">
        <v>0</v>
      </c>
    </row>
    <row r="12" spans="1:10" ht="15" customHeight="1">
      <c r="A12" s="89" t="s">
        <v>0</v>
      </c>
      <c r="B12" s="89"/>
      <c r="C12" s="89"/>
      <c r="D12" s="89"/>
      <c r="E12" s="4"/>
      <c r="F12" s="4"/>
      <c r="G12" s="4"/>
      <c r="H12" s="4"/>
      <c r="I12" s="4"/>
      <c r="J12" s="4"/>
    </row>
    <row r="13" spans="1:10" ht="24" customHeight="1">
      <c r="A13" s="79" t="s">
        <v>1</v>
      </c>
      <c r="B13" s="14" t="s">
        <v>2</v>
      </c>
      <c r="C13" s="15" t="s">
        <v>4</v>
      </c>
      <c r="D13" s="76" t="s">
        <v>3</v>
      </c>
    </row>
    <row r="14" spans="1:10" ht="42.75" customHeight="1">
      <c r="A14" s="81">
        <v>1</v>
      </c>
      <c r="B14" s="18" t="s">
        <v>172</v>
      </c>
      <c r="C14" s="47">
        <v>14109</v>
      </c>
      <c r="D14" s="78" t="s">
        <v>5</v>
      </c>
    </row>
    <row r="15" spans="1:10">
      <c r="A15" s="81">
        <v>2</v>
      </c>
      <c r="B15" s="18" t="s">
        <v>26</v>
      </c>
      <c r="C15" s="20"/>
      <c r="D15" s="78"/>
    </row>
    <row r="16" spans="1:10" ht="16.5" customHeight="1">
      <c r="A16" s="81" t="s">
        <v>11</v>
      </c>
      <c r="B16" s="21" t="s">
        <v>24</v>
      </c>
      <c r="C16" s="36">
        <f>D5*D7*10</f>
        <v>30745.56</v>
      </c>
      <c r="D16" s="90" t="s">
        <v>6</v>
      </c>
    </row>
    <row r="17" spans="1:4" ht="15.75" customHeight="1">
      <c r="A17" s="81" t="s">
        <v>12</v>
      </c>
      <c r="B17" s="21" t="s">
        <v>25</v>
      </c>
      <c r="C17" s="36">
        <f>D5*D8*10</f>
        <v>57699.759999999995</v>
      </c>
      <c r="D17" s="90"/>
    </row>
    <row r="18" spans="1:4" ht="25.5">
      <c r="A18" s="81" t="s">
        <v>13</v>
      </c>
      <c r="B18" s="21" t="s">
        <v>7</v>
      </c>
      <c r="C18" s="36">
        <f>D5*D9*10</f>
        <v>7286.5199999999995</v>
      </c>
      <c r="D18" s="90"/>
    </row>
    <row r="19" spans="1:4">
      <c r="A19" s="81" t="s">
        <v>14</v>
      </c>
      <c r="B19" s="21" t="s">
        <v>8</v>
      </c>
      <c r="C19" s="36">
        <f>D5*D10*12</f>
        <v>0</v>
      </c>
      <c r="D19" s="90"/>
    </row>
    <row r="20" spans="1:4">
      <c r="A20" s="81" t="s">
        <v>15</v>
      </c>
      <c r="B20" s="21" t="s">
        <v>9</v>
      </c>
      <c r="C20" s="36">
        <f>D5*D11*12</f>
        <v>0</v>
      </c>
      <c r="D20" s="90"/>
    </row>
    <row r="21" spans="1:4">
      <c r="A21" s="81" t="s">
        <v>16</v>
      </c>
      <c r="B21" s="21" t="s">
        <v>10</v>
      </c>
      <c r="C21" s="45">
        <v>0</v>
      </c>
      <c r="D21" s="90"/>
    </row>
    <row r="22" spans="1:4">
      <c r="A22" s="81"/>
      <c r="B22" s="23" t="s">
        <v>17</v>
      </c>
      <c r="C22" s="46">
        <f>SUM(C16:C21)</f>
        <v>95731.839999999997</v>
      </c>
      <c r="D22" s="78"/>
    </row>
    <row r="23" spans="1:4" ht="15" customHeight="1">
      <c r="A23" s="81" t="s">
        <v>32</v>
      </c>
      <c r="B23" s="82" t="s">
        <v>173</v>
      </c>
      <c r="C23" s="20"/>
      <c r="D23" s="78"/>
    </row>
    <row r="24" spans="1:4">
      <c r="A24" s="81" t="s">
        <v>33</v>
      </c>
      <c r="B24" s="77" t="s">
        <v>24</v>
      </c>
      <c r="C24" s="36">
        <f>D5*D7*10</f>
        <v>30745.56</v>
      </c>
      <c r="D24" s="78"/>
    </row>
    <row r="25" spans="1:4" ht="25.5">
      <c r="A25" s="81" t="s">
        <v>34</v>
      </c>
      <c r="B25" s="77" t="s">
        <v>25</v>
      </c>
      <c r="C25" s="36">
        <f>C17</f>
        <v>57699.759999999995</v>
      </c>
      <c r="D25" s="78"/>
    </row>
    <row r="26" spans="1:4" ht="25.5">
      <c r="A26" s="81" t="s">
        <v>35</v>
      </c>
      <c r="B26" s="77" t="s">
        <v>7</v>
      </c>
      <c r="C26" s="20"/>
      <c r="D26" s="78"/>
    </row>
    <row r="27" spans="1:4" ht="14.25" customHeight="1">
      <c r="A27" s="25" t="s">
        <v>36</v>
      </c>
      <c r="B27" s="77" t="s">
        <v>184</v>
      </c>
      <c r="C27" s="36">
        <v>29322</v>
      </c>
      <c r="D27" s="78"/>
    </row>
    <row r="28" spans="1:4" ht="13.5" customHeight="1">
      <c r="A28" s="25" t="s">
        <v>37</v>
      </c>
      <c r="B28" s="77"/>
      <c r="C28" s="36">
        <v>0</v>
      </c>
      <c r="D28" s="78"/>
    </row>
    <row r="29" spans="1:4" ht="14.25" customHeight="1">
      <c r="A29" s="25" t="s">
        <v>38</v>
      </c>
      <c r="B29" s="77"/>
      <c r="C29" s="36">
        <v>0</v>
      </c>
      <c r="D29" s="78"/>
    </row>
    <row r="30" spans="1:4" ht="14.25" customHeight="1">
      <c r="A30" s="25" t="s">
        <v>39</v>
      </c>
      <c r="B30" s="77"/>
      <c r="C30" s="36">
        <v>0</v>
      </c>
      <c r="D30" s="78"/>
    </row>
    <row r="31" spans="1:4" ht="14.25" customHeight="1">
      <c r="A31" s="25" t="s">
        <v>63</v>
      </c>
      <c r="B31" s="77"/>
      <c r="C31" s="36"/>
      <c r="D31" s="78"/>
    </row>
    <row r="32" spans="1:4">
      <c r="A32" s="81" t="s">
        <v>42</v>
      </c>
      <c r="B32" s="77" t="s">
        <v>8</v>
      </c>
      <c r="C32" s="36">
        <f>C19</f>
        <v>0</v>
      </c>
      <c r="D32" s="11"/>
    </row>
    <row r="33" spans="1:10">
      <c r="A33" s="81" t="s">
        <v>40</v>
      </c>
      <c r="B33" s="77" t="s">
        <v>9</v>
      </c>
      <c r="C33" s="36">
        <f>D5*D11*12</f>
        <v>0</v>
      </c>
      <c r="D33" s="11"/>
    </row>
    <row r="34" spans="1:10">
      <c r="A34" s="81" t="s">
        <v>41</v>
      </c>
      <c r="B34" s="77" t="s">
        <v>10</v>
      </c>
      <c r="C34" s="45">
        <v>0</v>
      </c>
      <c r="D34" s="11"/>
    </row>
    <row r="35" spans="1:10" s="12" customFormat="1" ht="15" customHeight="1">
      <c r="A35" s="91" t="s">
        <v>17</v>
      </c>
      <c r="B35" s="91"/>
      <c r="C35" s="46">
        <f>SUM(C24:C34)</f>
        <v>117767.31999999999</v>
      </c>
      <c r="D35" s="14"/>
      <c r="E35" s="4"/>
      <c r="F35" s="4"/>
      <c r="G35" s="4"/>
      <c r="H35" s="4"/>
      <c r="I35" s="4"/>
      <c r="J35" s="4"/>
    </row>
    <row r="36" spans="1:10" ht="13.5" customHeight="1">
      <c r="A36" s="92" t="s">
        <v>43</v>
      </c>
      <c r="B36" s="92"/>
      <c r="C36" s="92"/>
      <c r="D36" s="92"/>
    </row>
    <row r="37" spans="1:10" ht="32.25" customHeight="1">
      <c r="A37" s="81" t="s">
        <v>47</v>
      </c>
      <c r="B37" s="21" t="s">
        <v>44</v>
      </c>
      <c r="C37" s="46">
        <v>20178</v>
      </c>
      <c r="D37" s="80" t="s">
        <v>52</v>
      </c>
    </row>
    <row r="38" spans="1:10" ht="13.5" customHeight="1">
      <c r="A38" s="81" t="s">
        <v>18</v>
      </c>
      <c r="B38" s="21" t="s">
        <v>54</v>
      </c>
      <c r="C38" s="36">
        <v>95732</v>
      </c>
      <c r="D38" s="93" t="s">
        <v>45</v>
      </c>
    </row>
    <row r="39" spans="1:10" ht="14.25" customHeight="1">
      <c r="A39" s="81" t="s">
        <v>19</v>
      </c>
      <c r="B39" s="21" t="s">
        <v>55</v>
      </c>
      <c r="C39" s="36">
        <v>95732</v>
      </c>
      <c r="D39" s="93"/>
    </row>
    <row r="40" spans="1:10" ht="34.5" customHeight="1">
      <c r="A40" s="81" t="s">
        <v>48</v>
      </c>
      <c r="B40" s="21" t="s">
        <v>46</v>
      </c>
      <c r="C40" s="46">
        <f>C38-C39+C37</f>
        <v>20178</v>
      </c>
      <c r="D40" s="80" t="s">
        <v>52</v>
      </c>
    </row>
    <row r="41" spans="1:10">
      <c r="A41" s="81"/>
      <c r="B41" s="21" t="s">
        <v>49</v>
      </c>
      <c r="C41" s="44"/>
      <c r="D41" s="78"/>
    </row>
    <row r="42" spans="1:10">
      <c r="A42" s="94" t="s">
        <v>50</v>
      </c>
      <c r="B42" s="94"/>
      <c r="C42" s="94"/>
      <c r="D42" s="94"/>
    </row>
    <row r="43" spans="1:10" ht="16.5">
      <c r="A43" s="81"/>
      <c r="B43" s="21" t="s">
        <v>51</v>
      </c>
      <c r="C43" s="20">
        <v>0</v>
      </c>
      <c r="D43" s="78" t="s">
        <v>53</v>
      </c>
    </row>
    <row r="44" spans="1:10" ht="26.25" customHeight="1">
      <c r="A44" s="95" t="s">
        <v>62</v>
      </c>
      <c r="B44" s="96"/>
      <c r="C44" s="46">
        <f>(C14+C18)-(C27+C28+C29+C30+C31)</f>
        <v>-7926.48</v>
      </c>
      <c r="D44" s="30"/>
    </row>
    <row r="45" spans="1:10">
      <c r="D45" s="7"/>
    </row>
    <row r="46" spans="1:10" ht="25.5">
      <c r="A46" s="88" t="s">
        <v>56</v>
      </c>
      <c r="B46" s="88"/>
      <c r="C46" s="10" t="s">
        <v>84</v>
      </c>
      <c r="D46" s="28" t="s">
        <v>59</v>
      </c>
    </row>
    <row r="47" spans="1:10">
      <c r="D47" s="7"/>
    </row>
    <row r="48" spans="1:10" ht="25.5">
      <c r="B48" s="9" t="s">
        <v>58</v>
      </c>
      <c r="C48" s="10" t="s">
        <v>84</v>
      </c>
      <c r="D48" s="7"/>
    </row>
    <row r="49" spans="4:4">
      <c r="D49" s="7"/>
    </row>
    <row r="50" spans="4:4">
      <c r="D50" s="7"/>
    </row>
    <row r="51" spans="4:4">
      <c r="D51" s="7"/>
    </row>
    <row r="52" spans="4:4">
      <c r="D52" s="7"/>
    </row>
    <row r="53" spans="4:4">
      <c r="D53" s="7"/>
    </row>
  </sheetData>
  <mergeCells count="18">
    <mergeCell ref="A46:B46"/>
    <mergeCell ref="A8:C8"/>
    <mergeCell ref="A9:C9"/>
    <mergeCell ref="A10:C10"/>
    <mergeCell ref="A11:C11"/>
    <mergeCell ref="A12:D12"/>
    <mergeCell ref="D16:D21"/>
    <mergeCell ref="A35:B35"/>
    <mergeCell ref="A36:D36"/>
    <mergeCell ref="D38:D39"/>
    <mergeCell ref="A42:D42"/>
    <mergeCell ref="A44:B44"/>
    <mergeCell ref="G7:I7"/>
    <mergeCell ref="A2:D2"/>
    <mergeCell ref="A4:D4"/>
    <mergeCell ref="A5:C5"/>
    <mergeCell ref="A6:C6"/>
    <mergeCell ref="A7:C7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J53"/>
  <sheetViews>
    <sheetView workbookViewId="0">
      <selection activeCell="B14" sqref="B14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10" width="9.140625" style="1"/>
  </cols>
  <sheetData>
    <row r="2" spans="1:10" ht="27.75" customHeight="1">
      <c r="A2" s="84" t="s">
        <v>179</v>
      </c>
      <c r="B2" s="84"/>
      <c r="C2" s="84"/>
      <c r="D2" s="84"/>
      <c r="E2" s="3"/>
      <c r="F2" s="3"/>
      <c r="G2" s="3"/>
      <c r="H2" s="3"/>
      <c r="I2" s="3"/>
      <c r="J2" s="3"/>
    </row>
    <row r="3" spans="1:10" ht="5.25" customHeight="1">
      <c r="A3" s="2"/>
      <c r="B3" s="2"/>
      <c r="C3" s="2"/>
      <c r="D3" s="2"/>
      <c r="E3" s="3"/>
      <c r="F3" s="3"/>
      <c r="G3" s="3"/>
      <c r="H3" s="3"/>
      <c r="I3" s="3"/>
      <c r="J3" s="3"/>
    </row>
    <row r="4" spans="1:10" ht="12.75" customHeight="1">
      <c r="A4" s="85" t="s">
        <v>20</v>
      </c>
      <c r="B4" s="85"/>
      <c r="C4" s="85"/>
      <c r="D4" s="85"/>
      <c r="E4" s="3"/>
      <c r="F4" s="3"/>
      <c r="G4" s="3"/>
      <c r="H4" s="3"/>
      <c r="I4" s="3"/>
      <c r="J4" s="3"/>
    </row>
    <row r="5" spans="1:10">
      <c r="A5" s="86" t="s">
        <v>21</v>
      </c>
      <c r="B5" s="86"/>
      <c r="C5" s="86"/>
      <c r="D5" s="11">
        <v>805</v>
      </c>
    </row>
    <row r="6" spans="1:10" ht="12.75" customHeight="1">
      <c r="A6" s="87" t="s">
        <v>70</v>
      </c>
      <c r="B6" s="87"/>
      <c r="C6" s="87"/>
      <c r="D6" s="20">
        <f>D7+D8+D9+D10</f>
        <v>28.38</v>
      </c>
    </row>
    <row r="7" spans="1:10" ht="12.75" customHeight="1">
      <c r="A7" s="86" t="s">
        <v>23</v>
      </c>
      <c r="B7" s="86"/>
      <c r="C7" s="86"/>
      <c r="D7" s="20">
        <v>9.74</v>
      </c>
      <c r="G7" s="83"/>
      <c r="H7" s="83"/>
      <c r="I7" s="83"/>
    </row>
    <row r="8" spans="1:10" ht="12.75" customHeight="1">
      <c r="A8" s="83" t="s">
        <v>22</v>
      </c>
      <c r="B8" s="83"/>
      <c r="C8" s="83"/>
      <c r="D8" s="20">
        <v>17.3</v>
      </c>
    </row>
    <row r="9" spans="1:10" ht="12.75" customHeight="1">
      <c r="A9" s="83" t="s">
        <v>27</v>
      </c>
      <c r="B9" s="83"/>
      <c r="C9" s="83"/>
      <c r="D9" s="20">
        <v>1.34</v>
      </c>
    </row>
    <row r="10" spans="1:10" ht="12.75" customHeight="1">
      <c r="A10" s="83" t="s">
        <v>28</v>
      </c>
      <c r="B10" s="83"/>
      <c r="C10" s="83"/>
      <c r="D10" s="20">
        <v>0</v>
      </c>
    </row>
    <row r="11" spans="1:10" ht="12.75" customHeight="1">
      <c r="A11" s="83" t="s">
        <v>29</v>
      </c>
      <c r="B11" s="83"/>
      <c r="C11" s="83"/>
      <c r="D11" s="20">
        <v>0</v>
      </c>
    </row>
    <row r="12" spans="1:10" ht="15" customHeight="1">
      <c r="A12" s="89" t="s">
        <v>0</v>
      </c>
      <c r="B12" s="89"/>
      <c r="C12" s="89"/>
      <c r="D12" s="89"/>
      <c r="E12" s="4"/>
      <c r="F12" s="4"/>
      <c r="G12" s="4"/>
      <c r="H12" s="4"/>
      <c r="I12" s="4"/>
      <c r="J12" s="4"/>
    </row>
    <row r="13" spans="1:10" ht="24" customHeight="1">
      <c r="A13" s="79" t="s">
        <v>1</v>
      </c>
      <c r="B13" s="14" t="s">
        <v>2</v>
      </c>
      <c r="C13" s="15" t="s">
        <v>4</v>
      </c>
      <c r="D13" s="76" t="s">
        <v>3</v>
      </c>
    </row>
    <row r="14" spans="1:10" ht="42.75" customHeight="1">
      <c r="A14" s="81">
        <v>1</v>
      </c>
      <c r="B14" s="18" t="s">
        <v>186</v>
      </c>
      <c r="C14" s="47">
        <v>-27484</v>
      </c>
      <c r="D14" s="78" t="s">
        <v>5</v>
      </c>
    </row>
    <row r="15" spans="1:10">
      <c r="A15" s="81">
        <v>2</v>
      </c>
      <c r="B15" s="18" t="s">
        <v>26</v>
      </c>
      <c r="C15" s="20"/>
      <c r="D15" s="78"/>
    </row>
    <row r="16" spans="1:10" ht="16.5" customHeight="1">
      <c r="A16" s="81" t="s">
        <v>11</v>
      </c>
      <c r="B16" s="21" t="s">
        <v>24</v>
      </c>
      <c r="C16" s="36">
        <f>D5*D7*12</f>
        <v>94088.4</v>
      </c>
      <c r="D16" s="90" t="s">
        <v>6</v>
      </c>
    </row>
    <row r="17" spans="1:4" ht="15.75" customHeight="1">
      <c r="A17" s="81" t="s">
        <v>12</v>
      </c>
      <c r="B17" s="21" t="s">
        <v>25</v>
      </c>
      <c r="C17" s="36">
        <f>D5*D8*12</f>
        <v>167118</v>
      </c>
      <c r="D17" s="90"/>
    </row>
    <row r="18" spans="1:4" ht="25.5">
      <c r="A18" s="81" t="s">
        <v>13</v>
      </c>
      <c r="B18" s="21" t="s">
        <v>7</v>
      </c>
      <c r="C18" s="36">
        <f>D5*D9*12</f>
        <v>12944.400000000001</v>
      </c>
      <c r="D18" s="90"/>
    </row>
    <row r="19" spans="1:4">
      <c r="A19" s="81" t="s">
        <v>14</v>
      </c>
      <c r="B19" s="21" t="s">
        <v>8</v>
      </c>
      <c r="C19" s="36">
        <f>D5*D10*12</f>
        <v>0</v>
      </c>
      <c r="D19" s="90"/>
    </row>
    <row r="20" spans="1:4">
      <c r="A20" s="81" t="s">
        <v>15</v>
      </c>
      <c r="B20" s="21" t="s">
        <v>9</v>
      </c>
      <c r="C20" s="36">
        <f>D5*D11*12</f>
        <v>0</v>
      </c>
      <c r="D20" s="90"/>
    </row>
    <row r="21" spans="1:4">
      <c r="A21" s="81" t="s">
        <v>16</v>
      </c>
      <c r="B21" s="21" t="s">
        <v>10</v>
      </c>
      <c r="C21" s="45">
        <v>0</v>
      </c>
      <c r="D21" s="90"/>
    </row>
    <row r="22" spans="1:4">
      <c r="A22" s="81"/>
      <c r="B22" s="23" t="s">
        <v>17</v>
      </c>
      <c r="C22" s="46">
        <f>SUM(C16:C21)</f>
        <v>274150.8</v>
      </c>
      <c r="D22" s="78"/>
    </row>
    <row r="23" spans="1:4" ht="15" customHeight="1">
      <c r="A23" s="81" t="s">
        <v>32</v>
      </c>
      <c r="B23" s="82" t="s">
        <v>183</v>
      </c>
      <c r="C23" s="20"/>
      <c r="D23" s="78"/>
    </row>
    <row r="24" spans="1:4">
      <c r="A24" s="81" t="s">
        <v>33</v>
      </c>
      <c r="B24" s="77" t="s">
        <v>24</v>
      </c>
      <c r="C24" s="36">
        <f>D5*D7*12</f>
        <v>94088.4</v>
      </c>
      <c r="D24" s="78"/>
    </row>
    <row r="25" spans="1:4" ht="25.5">
      <c r="A25" s="81" t="s">
        <v>34</v>
      </c>
      <c r="B25" s="77" t="s">
        <v>25</v>
      </c>
      <c r="C25" s="36">
        <f>C17</f>
        <v>167118</v>
      </c>
      <c r="D25" s="78"/>
    </row>
    <row r="26" spans="1:4" ht="25.5">
      <c r="A26" s="81" t="s">
        <v>35</v>
      </c>
      <c r="B26" s="77" t="s">
        <v>7</v>
      </c>
      <c r="C26" s="20"/>
      <c r="D26" s="78"/>
    </row>
    <row r="27" spans="1:4" ht="14.25" customHeight="1">
      <c r="A27" s="25" t="s">
        <v>36</v>
      </c>
      <c r="B27" s="77"/>
      <c r="C27" s="36">
        <v>0</v>
      </c>
      <c r="D27" s="78"/>
    </row>
    <row r="28" spans="1:4" ht="13.5" customHeight="1">
      <c r="A28" s="25" t="s">
        <v>37</v>
      </c>
      <c r="B28" s="77"/>
      <c r="C28" s="36">
        <v>0</v>
      </c>
      <c r="D28" s="78"/>
    </row>
    <row r="29" spans="1:4" ht="14.25" customHeight="1">
      <c r="A29" s="25" t="s">
        <v>38</v>
      </c>
      <c r="B29" s="77"/>
      <c r="C29" s="36">
        <v>0</v>
      </c>
      <c r="D29" s="78"/>
    </row>
    <row r="30" spans="1:4" ht="14.25" customHeight="1">
      <c r="A30" s="25" t="s">
        <v>39</v>
      </c>
      <c r="B30" s="77"/>
      <c r="C30" s="36">
        <v>0</v>
      </c>
      <c r="D30" s="78"/>
    </row>
    <row r="31" spans="1:4" ht="14.25" customHeight="1">
      <c r="A31" s="25" t="s">
        <v>63</v>
      </c>
      <c r="B31" s="77"/>
      <c r="C31" s="36"/>
      <c r="D31" s="78"/>
    </row>
    <row r="32" spans="1:4">
      <c r="A32" s="81" t="s">
        <v>42</v>
      </c>
      <c r="B32" s="77" t="s">
        <v>8</v>
      </c>
      <c r="C32" s="36">
        <f>C19</f>
        <v>0</v>
      </c>
      <c r="D32" s="11"/>
    </row>
    <row r="33" spans="1:10">
      <c r="A33" s="81" t="s">
        <v>40</v>
      </c>
      <c r="B33" s="77" t="s">
        <v>9</v>
      </c>
      <c r="C33" s="36">
        <f>D5*D11*12</f>
        <v>0</v>
      </c>
      <c r="D33" s="11"/>
    </row>
    <row r="34" spans="1:10">
      <c r="A34" s="81" t="s">
        <v>41</v>
      </c>
      <c r="B34" s="77" t="s">
        <v>10</v>
      </c>
      <c r="C34" s="45">
        <v>0</v>
      </c>
      <c r="D34" s="11"/>
    </row>
    <row r="35" spans="1:10" s="12" customFormat="1" ht="15" customHeight="1">
      <c r="A35" s="91" t="s">
        <v>17</v>
      </c>
      <c r="B35" s="91"/>
      <c r="C35" s="46">
        <f>SUM(C24:C34)</f>
        <v>261206.39999999999</v>
      </c>
      <c r="D35" s="14"/>
      <c r="E35" s="4"/>
      <c r="F35" s="4"/>
      <c r="G35" s="4"/>
      <c r="H35" s="4"/>
      <c r="I35" s="4"/>
      <c r="J35" s="4"/>
    </row>
    <row r="36" spans="1:10" ht="13.5" customHeight="1">
      <c r="A36" s="92" t="s">
        <v>43</v>
      </c>
      <c r="B36" s="92"/>
      <c r="C36" s="92"/>
      <c r="D36" s="92"/>
    </row>
    <row r="37" spans="1:10" ht="32.25" customHeight="1">
      <c r="A37" s="81" t="s">
        <v>47</v>
      </c>
      <c r="B37" s="21" t="s">
        <v>44</v>
      </c>
      <c r="C37" s="46">
        <v>232782</v>
      </c>
      <c r="D37" s="80" t="s">
        <v>52</v>
      </c>
    </row>
    <row r="38" spans="1:10" ht="13.5" customHeight="1">
      <c r="A38" s="81" t="s">
        <v>18</v>
      </c>
      <c r="B38" s="21" t="s">
        <v>54</v>
      </c>
      <c r="C38" s="36">
        <v>167964</v>
      </c>
      <c r="D38" s="93" t="s">
        <v>45</v>
      </c>
    </row>
    <row r="39" spans="1:10" ht="14.25" customHeight="1">
      <c r="A39" s="81" t="s">
        <v>19</v>
      </c>
      <c r="B39" s="21" t="s">
        <v>55</v>
      </c>
      <c r="C39" s="36">
        <v>147643</v>
      </c>
      <c r="D39" s="93"/>
    </row>
    <row r="40" spans="1:10" ht="34.5" customHeight="1">
      <c r="A40" s="81" t="s">
        <v>48</v>
      </c>
      <c r="B40" s="21" t="s">
        <v>46</v>
      </c>
      <c r="C40" s="46">
        <f>C38-C39+C37</f>
        <v>253103</v>
      </c>
      <c r="D40" s="80" t="s">
        <v>52</v>
      </c>
    </row>
    <row r="41" spans="1:10">
      <c r="A41" s="81"/>
      <c r="B41" s="21" t="s">
        <v>49</v>
      </c>
      <c r="C41" s="44"/>
      <c r="D41" s="78"/>
    </row>
    <row r="42" spans="1:10">
      <c r="A42" s="94" t="s">
        <v>50</v>
      </c>
      <c r="B42" s="94"/>
      <c r="C42" s="94"/>
      <c r="D42" s="94"/>
    </row>
    <row r="43" spans="1:10" ht="16.5">
      <c r="A43" s="81"/>
      <c r="B43" s="21" t="s">
        <v>51</v>
      </c>
      <c r="C43" s="20">
        <v>0</v>
      </c>
      <c r="D43" s="78" t="s">
        <v>53</v>
      </c>
    </row>
    <row r="44" spans="1:10" ht="26.25" customHeight="1">
      <c r="A44" s="95" t="s">
        <v>62</v>
      </c>
      <c r="B44" s="96"/>
      <c r="C44" s="46">
        <f>(C14+C18)-(C27+C28+C29+C30+C31)</f>
        <v>-14539.599999999999</v>
      </c>
      <c r="D44" s="30"/>
    </row>
    <row r="45" spans="1:10">
      <c r="D45" s="7"/>
    </row>
    <row r="46" spans="1:10" ht="25.5">
      <c r="A46" s="88" t="s">
        <v>56</v>
      </c>
      <c r="B46" s="88"/>
      <c r="C46" s="10" t="s">
        <v>84</v>
      </c>
      <c r="D46" s="28" t="s">
        <v>59</v>
      </c>
    </row>
    <row r="47" spans="1:10">
      <c r="D47" s="7"/>
    </row>
    <row r="48" spans="1:10" ht="25.5">
      <c r="B48" s="9" t="s">
        <v>58</v>
      </c>
      <c r="C48" s="10" t="s">
        <v>84</v>
      </c>
      <c r="D48" s="7"/>
    </row>
    <row r="49" spans="4:4">
      <c r="D49" s="7"/>
    </row>
    <row r="50" spans="4:4">
      <c r="D50" s="7"/>
    </row>
    <row r="51" spans="4:4">
      <c r="D51" s="7"/>
    </row>
    <row r="52" spans="4:4">
      <c r="D52" s="7"/>
    </row>
    <row r="53" spans="4:4">
      <c r="D53" s="7"/>
    </row>
  </sheetData>
  <mergeCells count="18">
    <mergeCell ref="A46:B46"/>
    <mergeCell ref="A8:C8"/>
    <mergeCell ref="A9:C9"/>
    <mergeCell ref="A10:C10"/>
    <mergeCell ref="A11:C11"/>
    <mergeCell ref="A12:D12"/>
    <mergeCell ref="D16:D21"/>
    <mergeCell ref="A35:B35"/>
    <mergeCell ref="A36:D36"/>
    <mergeCell ref="D38:D39"/>
    <mergeCell ref="A42:D42"/>
    <mergeCell ref="A44:B44"/>
    <mergeCell ref="G7:I7"/>
    <mergeCell ref="A2:D2"/>
    <mergeCell ref="A4:D4"/>
    <mergeCell ref="A5:C5"/>
    <mergeCell ref="A6:C6"/>
    <mergeCell ref="A7:C7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53"/>
  <sheetViews>
    <sheetView workbookViewId="0">
      <selection activeCell="E26" sqref="E26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10" width="9.140625" style="1"/>
  </cols>
  <sheetData>
    <row r="2" spans="1:10" ht="27.75" customHeight="1">
      <c r="A2" s="84" t="s">
        <v>178</v>
      </c>
      <c r="B2" s="84"/>
      <c r="C2" s="84"/>
      <c r="D2" s="84"/>
      <c r="E2" s="3"/>
      <c r="F2" s="3"/>
      <c r="G2" s="3"/>
      <c r="H2" s="3"/>
      <c r="I2" s="3"/>
      <c r="J2" s="3"/>
    </row>
    <row r="3" spans="1:10" ht="5.25" customHeight="1">
      <c r="A3" s="2"/>
      <c r="B3" s="2"/>
      <c r="C3" s="2"/>
      <c r="D3" s="2"/>
      <c r="E3" s="3"/>
      <c r="F3" s="3"/>
      <c r="G3" s="3"/>
      <c r="H3" s="3"/>
      <c r="I3" s="3"/>
      <c r="J3" s="3"/>
    </row>
    <row r="4" spans="1:10" ht="12.75" customHeight="1">
      <c r="A4" s="85" t="s">
        <v>20</v>
      </c>
      <c r="B4" s="85"/>
      <c r="C4" s="85"/>
      <c r="D4" s="85"/>
      <c r="E4" s="3"/>
      <c r="F4" s="3"/>
      <c r="G4" s="3"/>
      <c r="H4" s="3"/>
      <c r="I4" s="3"/>
      <c r="J4" s="3"/>
    </row>
    <row r="5" spans="1:10">
      <c r="A5" s="86" t="s">
        <v>21</v>
      </c>
      <c r="B5" s="86"/>
      <c r="C5" s="86"/>
      <c r="D5" s="11">
        <v>364</v>
      </c>
    </row>
    <row r="6" spans="1:10" ht="12.75" customHeight="1">
      <c r="A6" s="87" t="s">
        <v>70</v>
      </c>
      <c r="B6" s="87"/>
      <c r="C6" s="87"/>
      <c r="D6" s="20">
        <f>D7+D8+D9+D10</f>
        <v>29.259999999999998</v>
      </c>
    </row>
    <row r="7" spans="1:10" ht="12.75" customHeight="1">
      <c r="A7" s="86" t="s">
        <v>23</v>
      </c>
      <c r="B7" s="86"/>
      <c r="C7" s="86"/>
      <c r="D7" s="20">
        <v>9.74</v>
      </c>
      <c r="G7" s="83"/>
      <c r="H7" s="83"/>
      <c r="I7" s="83"/>
    </row>
    <row r="8" spans="1:10" ht="12.75" customHeight="1">
      <c r="A8" s="83" t="s">
        <v>22</v>
      </c>
      <c r="B8" s="83"/>
      <c r="C8" s="83"/>
      <c r="D8" s="20">
        <v>17.3</v>
      </c>
    </row>
    <row r="9" spans="1:10" ht="12.75" customHeight="1">
      <c r="A9" s="83" t="s">
        <v>27</v>
      </c>
      <c r="B9" s="83"/>
      <c r="C9" s="83"/>
      <c r="D9" s="20">
        <v>2.2200000000000002</v>
      </c>
    </row>
    <row r="10" spans="1:10" ht="12.75" customHeight="1">
      <c r="A10" s="83" t="s">
        <v>28</v>
      </c>
      <c r="B10" s="83"/>
      <c r="C10" s="83"/>
      <c r="D10" s="20">
        <v>0</v>
      </c>
    </row>
    <row r="11" spans="1:10" ht="12.75" customHeight="1">
      <c r="A11" s="83" t="s">
        <v>29</v>
      </c>
      <c r="B11" s="83"/>
      <c r="C11" s="83"/>
      <c r="D11" s="20">
        <v>0</v>
      </c>
    </row>
    <row r="12" spans="1:10" ht="15" customHeight="1">
      <c r="A12" s="89" t="s">
        <v>0</v>
      </c>
      <c r="B12" s="89"/>
      <c r="C12" s="89"/>
      <c r="D12" s="89"/>
      <c r="E12" s="4"/>
      <c r="F12" s="4"/>
      <c r="G12" s="4"/>
      <c r="H12" s="4"/>
      <c r="I12" s="4"/>
      <c r="J12" s="4"/>
    </row>
    <row r="13" spans="1:10" ht="24" customHeight="1">
      <c r="A13" s="79" t="s">
        <v>1</v>
      </c>
      <c r="B13" s="14" t="s">
        <v>2</v>
      </c>
      <c r="C13" s="15" t="s">
        <v>4</v>
      </c>
      <c r="D13" s="76" t="s">
        <v>3</v>
      </c>
    </row>
    <row r="14" spans="1:10" ht="42.75" customHeight="1">
      <c r="A14" s="81">
        <v>1</v>
      </c>
      <c r="B14" s="18" t="s">
        <v>172</v>
      </c>
      <c r="C14" s="47">
        <v>-28156</v>
      </c>
      <c r="D14" s="78" t="s">
        <v>5</v>
      </c>
    </row>
    <row r="15" spans="1:10">
      <c r="A15" s="81">
        <v>2</v>
      </c>
      <c r="B15" s="18" t="s">
        <v>26</v>
      </c>
      <c r="C15" s="20"/>
      <c r="D15" s="78"/>
    </row>
    <row r="16" spans="1:10" ht="16.5" customHeight="1">
      <c r="A16" s="81" t="s">
        <v>11</v>
      </c>
      <c r="B16" s="21" t="s">
        <v>24</v>
      </c>
      <c r="C16" s="36">
        <f>D5*D7*12</f>
        <v>42544.32</v>
      </c>
      <c r="D16" s="90" t="s">
        <v>6</v>
      </c>
    </row>
    <row r="17" spans="1:4" ht="15.75" customHeight="1">
      <c r="A17" s="81" t="s">
        <v>12</v>
      </c>
      <c r="B17" s="21" t="s">
        <v>25</v>
      </c>
      <c r="C17" s="36">
        <f>D5*D8*12</f>
        <v>75566.399999999994</v>
      </c>
      <c r="D17" s="90"/>
    </row>
    <row r="18" spans="1:4" ht="25.5">
      <c r="A18" s="81" t="s">
        <v>13</v>
      </c>
      <c r="B18" s="21" t="s">
        <v>7</v>
      </c>
      <c r="C18" s="36">
        <f>D5*D9*12</f>
        <v>9696.9600000000009</v>
      </c>
      <c r="D18" s="90"/>
    </row>
    <row r="19" spans="1:4">
      <c r="A19" s="81" t="s">
        <v>14</v>
      </c>
      <c r="B19" s="21" t="s">
        <v>8</v>
      </c>
      <c r="C19" s="36">
        <f>D5*D10*12</f>
        <v>0</v>
      </c>
      <c r="D19" s="90"/>
    </row>
    <row r="20" spans="1:4">
      <c r="A20" s="81" t="s">
        <v>15</v>
      </c>
      <c r="B20" s="21" t="s">
        <v>9</v>
      </c>
      <c r="C20" s="36">
        <f>D5*D11*12</f>
        <v>0</v>
      </c>
      <c r="D20" s="90"/>
    </row>
    <row r="21" spans="1:4">
      <c r="A21" s="81" t="s">
        <v>16</v>
      </c>
      <c r="B21" s="21" t="s">
        <v>10</v>
      </c>
      <c r="C21" s="45">
        <v>0</v>
      </c>
      <c r="D21" s="90"/>
    </row>
    <row r="22" spans="1:4">
      <c r="A22" s="81"/>
      <c r="B22" s="23" t="s">
        <v>17</v>
      </c>
      <c r="C22" s="46">
        <f>SUM(C16:C21)</f>
        <v>127807.68000000001</v>
      </c>
      <c r="D22" s="78"/>
    </row>
    <row r="23" spans="1:4" ht="15" customHeight="1">
      <c r="A23" s="81" t="s">
        <v>32</v>
      </c>
      <c r="B23" s="82" t="s">
        <v>173</v>
      </c>
      <c r="C23" s="20"/>
      <c r="D23" s="78"/>
    </row>
    <row r="24" spans="1:4">
      <c r="A24" s="81" t="s">
        <v>33</v>
      </c>
      <c r="B24" s="77" t="s">
        <v>24</v>
      </c>
      <c r="C24" s="36">
        <f>D5*D7*12</f>
        <v>42544.32</v>
      </c>
      <c r="D24" s="78"/>
    </row>
    <row r="25" spans="1:4" ht="25.5">
      <c r="A25" s="81" t="s">
        <v>34</v>
      </c>
      <c r="B25" s="77" t="s">
        <v>25</v>
      </c>
      <c r="C25" s="36">
        <f>C17</f>
        <v>75566.399999999994</v>
      </c>
      <c r="D25" s="78"/>
    </row>
    <row r="26" spans="1:4" ht="25.5">
      <c r="A26" s="81" t="s">
        <v>35</v>
      </c>
      <c r="B26" s="77" t="s">
        <v>7</v>
      </c>
      <c r="C26" s="20"/>
      <c r="D26" s="78"/>
    </row>
    <row r="27" spans="1:4" ht="14.25" customHeight="1">
      <c r="A27" s="25" t="s">
        <v>36</v>
      </c>
      <c r="B27" s="77"/>
      <c r="C27" s="36">
        <v>0</v>
      </c>
      <c r="D27" s="78"/>
    </row>
    <row r="28" spans="1:4" ht="13.5" customHeight="1">
      <c r="A28" s="25" t="s">
        <v>37</v>
      </c>
      <c r="B28" s="77"/>
      <c r="C28" s="36">
        <v>0</v>
      </c>
      <c r="D28" s="78"/>
    </row>
    <row r="29" spans="1:4" ht="14.25" customHeight="1">
      <c r="A29" s="25" t="s">
        <v>38</v>
      </c>
      <c r="B29" s="77"/>
      <c r="C29" s="36">
        <v>0</v>
      </c>
      <c r="D29" s="78"/>
    </row>
    <row r="30" spans="1:4" ht="14.25" customHeight="1">
      <c r="A30" s="25" t="s">
        <v>39</v>
      </c>
      <c r="B30" s="77"/>
      <c r="C30" s="36">
        <v>0</v>
      </c>
      <c r="D30" s="78"/>
    </row>
    <row r="31" spans="1:4" ht="14.25" customHeight="1">
      <c r="A31" s="25" t="s">
        <v>63</v>
      </c>
      <c r="B31" s="77"/>
      <c r="C31" s="36"/>
      <c r="D31" s="78"/>
    </row>
    <row r="32" spans="1:4">
      <c r="A32" s="81" t="s">
        <v>42</v>
      </c>
      <c r="B32" s="77" t="s">
        <v>8</v>
      </c>
      <c r="C32" s="36">
        <f>C19</f>
        <v>0</v>
      </c>
      <c r="D32" s="11"/>
    </row>
    <row r="33" spans="1:10">
      <c r="A33" s="81" t="s">
        <v>40</v>
      </c>
      <c r="B33" s="77" t="s">
        <v>9</v>
      </c>
      <c r="C33" s="36">
        <f>D5*D11*12</f>
        <v>0</v>
      </c>
      <c r="D33" s="11"/>
    </row>
    <row r="34" spans="1:10">
      <c r="A34" s="81" t="s">
        <v>41</v>
      </c>
      <c r="B34" s="77" t="s">
        <v>10</v>
      </c>
      <c r="C34" s="45">
        <v>0</v>
      </c>
      <c r="D34" s="11"/>
    </row>
    <row r="35" spans="1:10" s="12" customFormat="1" ht="15" customHeight="1">
      <c r="A35" s="91" t="s">
        <v>17</v>
      </c>
      <c r="B35" s="91"/>
      <c r="C35" s="46">
        <f>SUM(C24:C34)</f>
        <v>118110.72</v>
      </c>
      <c r="D35" s="14"/>
      <c r="E35" s="4"/>
      <c r="F35" s="4"/>
      <c r="G35" s="4"/>
      <c r="H35" s="4"/>
      <c r="I35" s="4"/>
      <c r="J35" s="4"/>
    </row>
    <row r="36" spans="1:10" ht="13.5" customHeight="1">
      <c r="A36" s="92" t="s">
        <v>43</v>
      </c>
      <c r="B36" s="92"/>
      <c r="C36" s="92"/>
      <c r="D36" s="92"/>
    </row>
    <row r="37" spans="1:10" ht="32.25" customHeight="1">
      <c r="A37" s="81" t="s">
        <v>47</v>
      </c>
      <c r="B37" s="21" t="s">
        <v>44</v>
      </c>
      <c r="C37" s="46">
        <v>20928</v>
      </c>
      <c r="D37" s="80" t="s">
        <v>52</v>
      </c>
    </row>
    <row r="38" spans="1:10" ht="13.5" customHeight="1">
      <c r="A38" s="81" t="s">
        <v>18</v>
      </c>
      <c r="B38" s="21" t="s">
        <v>54</v>
      </c>
      <c r="C38" s="36">
        <v>129001</v>
      </c>
      <c r="D38" s="93" t="s">
        <v>45</v>
      </c>
    </row>
    <row r="39" spans="1:10" ht="14.25" customHeight="1">
      <c r="A39" s="81" t="s">
        <v>19</v>
      </c>
      <c r="B39" s="21" t="s">
        <v>55</v>
      </c>
      <c r="C39" s="36">
        <v>134215</v>
      </c>
      <c r="D39" s="93"/>
    </row>
    <row r="40" spans="1:10" ht="34.5" customHeight="1">
      <c r="A40" s="81" t="s">
        <v>48</v>
      </c>
      <c r="B40" s="21" t="s">
        <v>46</v>
      </c>
      <c r="C40" s="46">
        <f>C38-C39+C37</f>
        <v>15714</v>
      </c>
      <c r="D40" s="80" t="s">
        <v>52</v>
      </c>
    </row>
    <row r="41" spans="1:10">
      <c r="A41" s="81"/>
      <c r="B41" s="21" t="s">
        <v>49</v>
      </c>
      <c r="C41" s="44"/>
      <c r="D41" s="78"/>
    </row>
    <row r="42" spans="1:10">
      <c r="A42" s="94" t="s">
        <v>50</v>
      </c>
      <c r="B42" s="94"/>
      <c r="C42" s="94"/>
      <c r="D42" s="94"/>
    </row>
    <row r="43" spans="1:10" ht="16.5">
      <c r="A43" s="81"/>
      <c r="B43" s="21" t="s">
        <v>51</v>
      </c>
      <c r="C43" s="20">
        <v>0</v>
      </c>
      <c r="D43" s="78" t="s">
        <v>53</v>
      </c>
    </row>
    <row r="44" spans="1:10" ht="26.25" customHeight="1">
      <c r="A44" s="95" t="s">
        <v>62</v>
      </c>
      <c r="B44" s="96"/>
      <c r="C44" s="46">
        <f>(C14+C18)-(C27+C28+C29+C30+C31)</f>
        <v>-18459.04</v>
      </c>
      <c r="D44" s="30"/>
    </row>
    <row r="45" spans="1:10">
      <c r="D45" s="7"/>
    </row>
    <row r="46" spans="1:10" ht="25.5">
      <c r="A46" s="88" t="s">
        <v>56</v>
      </c>
      <c r="B46" s="88"/>
      <c r="C46" s="10" t="s">
        <v>84</v>
      </c>
      <c r="D46" s="28" t="s">
        <v>59</v>
      </c>
    </row>
    <row r="47" spans="1:10">
      <c r="D47" s="7"/>
    </row>
    <row r="48" spans="1:10" ht="25.5">
      <c r="B48" s="9" t="s">
        <v>58</v>
      </c>
      <c r="C48" s="10" t="s">
        <v>84</v>
      </c>
      <c r="D48" s="7"/>
    </row>
    <row r="49" spans="4:4">
      <c r="D49" s="7"/>
    </row>
    <row r="50" spans="4:4">
      <c r="D50" s="7"/>
    </row>
    <row r="51" spans="4:4">
      <c r="D51" s="7"/>
    </row>
    <row r="52" spans="4:4">
      <c r="D52" s="7"/>
    </row>
    <row r="53" spans="4:4">
      <c r="D53" s="7"/>
    </row>
  </sheetData>
  <mergeCells count="18">
    <mergeCell ref="A46:B46"/>
    <mergeCell ref="A8:C8"/>
    <mergeCell ref="A9:C9"/>
    <mergeCell ref="A10:C10"/>
    <mergeCell ref="A11:C11"/>
    <mergeCell ref="A12:D12"/>
    <mergeCell ref="D16:D21"/>
    <mergeCell ref="A35:B35"/>
    <mergeCell ref="A36:D36"/>
    <mergeCell ref="D38:D39"/>
    <mergeCell ref="A42:D42"/>
    <mergeCell ref="A44:B44"/>
    <mergeCell ref="G7:I7"/>
    <mergeCell ref="A2:D2"/>
    <mergeCell ref="A4:D4"/>
    <mergeCell ref="A5:C5"/>
    <mergeCell ref="A6:C6"/>
    <mergeCell ref="A7:C7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8"/>
  <sheetViews>
    <sheetView topLeftCell="A37" workbookViewId="0">
      <selection activeCell="C37" sqref="C37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10" width="9.140625" style="1"/>
  </cols>
  <sheetData>
    <row r="2" spans="1:10" ht="27.75" customHeight="1">
      <c r="A2" s="84" t="s">
        <v>177</v>
      </c>
      <c r="B2" s="84"/>
      <c r="C2" s="84"/>
      <c r="D2" s="84"/>
      <c r="E2" s="3"/>
      <c r="F2" s="3"/>
      <c r="G2" s="3"/>
      <c r="H2" s="3"/>
      <c r="I2" s="3"/>
      <c r="J2" s="3"/>
    </row>
    <row r="3" spans="1:10" ht="5.25" customHeight="1">
      <c r="A3" s="2"/>
      <c r="B3" s="2"/>
      <c r="C3" s="2"/>
      <c r="D3" s="2"/>
      <c r="E3" s="3"/>
      <c r="F3" s="3"/>
      <c r="G3" s="3"/>
      <c r="H3" s="3"/>
      <c r="I3" s="3"/>
      <c r="J3" s="3"/>
    </row>
    <row r="4" spans="1:10" ht="12.75" customHeight="1">
      <c r="A4" s="85" t="s">
        <v>20</v>
      </c>
      <c r="B4" s="85"/>
      <c r="C4" s="85"/>
      <c r="D4" s="85"/>
      <c r="E4" s="3"/>
      <c r="F4" s="3"/>
      <c r="G4" s="3"/>
      <c r="H4" s="3"/>
      <c r="I4" s="3"/>
      <c r="J4" s="3"/>
    </row>
    <row r="5" spans="1:10">
      <c r="A5" s="86" t="s">
        <v>21</v>
      </c>
      <c r="B5" s="86"/>
      <c r="C5" s="86"/>
      <c r="D5" s="11">
        <v>526.70000000000005</v>
      </c>
    </row>
    <row r="6" spans="1:10" ht="12.75" customHeight="1">
      <c r="A6" s="87" t="s">
        <v>70</v>
      </c>
      <c r="B6" s="87"/>
      <c r="C6" s="87"/>
      <c r="D6" s="20">
        <f>D7+D8+D9+D10</f>
        <v>30.159999999999997</v>
      </c>
    </row>
    <row r="7" spans="1:10" ht="12.75" customHeight="1">
      <c r="A7" s="86" t="s">
        <v>23</v>
      </c>
      <c r="B7" s="86"/>
      <c r="C7" s="86"/>
      <c r="D7" s="20">
        <v>9.74</v>
      </c>
      <c r="G7" s="83"/>
      <c r="H7" s="83"/>
      <c r="I7" s="83"/>
    </row>
    <row r="8" spans="1:10" ht="12.75" customHeight="1">
      <c r="A8" s="83" t="s">
        <v>22</v>
      </c>
      <c r="B8" s="83"/>
      <c r="C8" s="83"/>
      <c r="D8" s="20">
        <v>18.09</v>
      </c>
    </row>
    <row r="9" spans="1:10" ht="12.75" customHeight="1">
      <c r="A9" s="83" t="s">
        <v>27</v>
      </c>
      <c r="B9" s="83"/>
      <c r="C9" s="83"/>
      <c r="D9" s="20">
        <v>2.33</v>
      </c>
    </row>
    <row r="10" spans="1:10" ht="12.75" customHeight="1">
      <c r="A10" s="83" t="s">
        <v>28</v>
      </c>
      <c r="B10" s="83"/>
      <c r="C10" s="83"/>
      <c r="D10" s="20">
        <v>0</v>
      </c>
    </row>
    <row r="11" spans="1:10" ht="12.75" customHeight="1">
      <c r="A11" s="83" t="s">
        <v>29</v>
      </c>
      <c r="B11" s="83"/>
      <c r="C11" s="83"/>
      <c r="D11" s="20">
        <v>0</v>
      </c>
    </row>
    <row r="12" spans="1:10" ht="15" customHeight="1">
      <c r="A12" s="89" t="s">
        <v>0</v>
      </c>
      <c r="B12" s="89"/>
      <c r="C12" s="89"/>
      <c r="D12" s="89"/>
      <c r="E12" s="4"/>
      <c r="F12" s="4"/>
      <c r="G12" s="4"/>
      <c r="H12" s="4"/>
      <c r="I12" s="4"/>
      <c r="J12" s="4"/>
    </row>
    <row r="13" spans="1:10" ht="24" customHeight="1">
      <c r="A13" s="48" t="s">
        <v>1</v>
      </c>
      <c r="B13" s="14" t="s">
        <v>2</v>
      </c>
      <c r="C13" s="15" t="s">
        <v>4</v>
      </c>
      <c r="D13" s="52" t="s">
        <v>3</v>
      </c>
    </row>
    <row r="14" spans="1:10" ht="42.75" customHeight="1">
      <c r="A14" s="50">
        <v>1</v>
      </c>
      <c r="B14" s="18" t="s">
        <v>172</v>
      </c>
      <c r="C14" s="47">
        <v>29169</v>
      </c>
      <c r="D14" s="51" t="s">
        <v>5</v>
      </c>
    </row>
    <row r="15" spans="1:10">
      <c r="A15" s="50">
        <v>2</v>
      </c>
      <c r="B15" s="18" t="s">
        <v>26</v>
      </c>
      <c r="C15" s="20"/>
      <c r="D15" s="51"/>
    </row>
    <row r="16" spans="1:10" ht="16.5" customHeight="1">
      <c r="A16" s="50" t="s">
        <v>11</v>
      </c>
      <c r="B16" s="21" t="s">
        <v>24</v>
      </c>
      <c r="C16" s="36">
        <f>D5*D7*12</f>
        <v>61560.696000000011</v>
      </c>
      <c r="D16" s="90" t="s">
        <v>6</v>
      </c>
    </row>
    <row r="17" spans="1:4" ht="15.75" customHeight="1">
      <c r="A17" s="50" t="s">
        <v>12</v>
      </c>
      <c r="B17" s="21" t="s">
        <v>25</v>
      </c>
      <c r="C17" s="36">
        <f>D5*D8*12</f>
        <v>114336.03600000001</v>
      </c>
      <c r="D17" s="90"/>
    </row>
    <row r="18" spans="1:4" ht="25.5">
      <c r="A18" s="50" t="s">
        <v>13</v>
      </c>
      <c r="B18" s="21" t="s">
        <v>7</v>
      </c>
      <c r="C18" s="36">
        <f>D5*D9*12</f>
        <v>14726.532000000003</v>
      </c>
      <c r="D18" s="90"/>
    </row>
    <row r="19" spans="1:4">
      <c r="A19" s="50" t="s">
        <v>14</v>
      </c>
      <c r="B19" s="21" t="s">
        <v>8</v>
      </c>
      <c r="C19" s="36">
        <f>D5*D10*12</f>
        <v>0</v>
      </c>
      <c r="D19" s="90"/>
    </row>
    <row r="20" spans="1:4">
      <c r="A20" s="50" t="s">
        <v>15</v>
      </c>
      <c r="B20" s="21" t="s">
        <v>9</v>
      </c>
      <c r="C20" s="36">
        <f>D5*D11*12</f>
        <v>0</v>
      </c>
      <c r="D20" s="90"/>
    </row>
    <row r="21" spans="1:4">
      <c r="A21" s="50" t="s">
        <v>16</v>
      </c>
      <c r="B21" s="21" t="s">
        <v>10</v>
      </c>
      <c r="C21" s="45">
        <v>0</v>
      </c>
      <c r="D21" s="90"/>
    </row>
    <row r="22" spans="1:4">
      <c r="A22" s="50"/>
      <c r="B22" s="23" t="s">
        <v>17</v>
      </c>
      <c r="C22" s="46">
        <f>SUM(C16:C21)</f>
        <v>190623.26400000002</v>
      </c>
      <c r="D22" s="51"/>
    </row>
    <row r="23" spans="1:4" ht="15" customHeight="1">
      <c r="A23" s="50" t="s">
        <v>32</v>
      </c>
      <c r="B23" s="82" t="s">
        <v>173</v>
      </c>
      <c r="C23" s="20"/>
      <c r="D23" s="51"/>
    </row>
    <row r="24" spans="1:4">
      <c r="A24" s="50" t="s">
        <v>33</v>
      </c>
      <c r="B24" s="53" t="s">
        <v>24</v>
      </c>
      <c r="C24" s="36">
        <f>D5*D7*12</f>
        <v>61560.696000000011</v>
      </c>
      <c r="D24" s="51"/>
    </row>
    <row r="25" spans="1:4" ht="25.5">
      <c r="A25" s="50" t="s">
        <v>34</v>
      </c>
      <c r="B25" s="53" t="s">
        <v>25</v>
      </c>
      <c r="C25" s="36">
        <f>C17</f>
        <v>114336.03600000001</v>
      </c>
      <c r="D25" s="51"/>
    </row>
    <row r="26" spans="1:4" ht="25.5">
      <c r="A26" s="50" t="s">
        <v>35</v>
      </c>
      <c r="B26" s="53" t="s">
        <v>7</v>
      </c>
      <c r="C26" s="20"/>
      <c r="D26" s="51"/>
    </row>
    <row r="27" spans="1:4" ht="14.25" customHeight="1">
      <c r="A27" s="25" t="s">
        <v>36</v>
      </c>
      <c r="B27" s="77" t="s">
        <v>75</v>
      </c>
      <c r="C27" s="36">
        <v>19799</v>
      </c>
      <c r="D27" s="51"/>
    </row>
    <row r="28" spans="1:4" ht="13.5" customHeight="1">
      <c r="A28" s="25" t="s">
        <v>37</v>
      </c>
      <c r="B28" s="77" t="s">
        <v>75</v>
      </c>
      <c r="C28" s="36">
        <v>26070</v>
      </c>
      <c r="D28" s="51"/>
    </row>
    <row r="29" spans="1:4" ht="14.25" customHeight="1">
      <c r="A29" s="25" t="s">
        <v>38</v>
      </c>
      <c r="B29" s="53"/>
      <c r="C29" s="36">
        <v>0</v>
      </c>
      <c r="D29" s="51"/>
    </row>
    <row r="30" spans="1:4" ht="14.25" customHeight="1">
      <c r="A30" s="25" t="s">
        <v>39</v>
      </c>
      <c r="B30" s="53"/>
      <c r="C30" s="36">
        <v>0</v>
      </c>
      <c r="D30" s="51"/>
    </row>
    <row r="31" spans="1:4" ht="14.25" customHeight="1">
      <c r="A31" s="25" t="s">
        <v>63</v>
      </c>
      <c r="B31" s="53"/>
      <c r="C31" s="36"/>
      <c r="D31" s="51"/>
    </row>
    <row r="32" spans="1:4">
      <c r="A32" s="50" t="s">
        <v>42</v>
      </c>
      <c r="B32" s="53" t="s">
        <v>8</v>
      </c>
      <c r="C32" s="36">
        <f>C19</f>
        <v>0</v>
      </c>
      <c r="D32" s="11"/>
    </row>
    <row r="33" spans="1:10">
      <c r="A33" s="50" t="s">
        <v>40</v>
      </c>
      <c r="B33" s="53" t="s">
        <v>9</v>
      </c>
      <c r="C33" s="36">
        <f>D5*D11*12</f>
        <v>0</v>
      </c>
      <c r="D33" s="11"/>
    </row>
    <row r="34" spans="1:10">
      <c r="A34" s="50" t="s">
        <v>41</v>
      </c>
      <c r="B34" s="53" t="s">
        <v>10</v>
      </c>
      <c r="C34" s="45">
        <v>0</v>
      </c>
      <c r="D34" s="11"/>
    </row>
    <row r="35" spans="1:10" s="12" customFormat="1" ht="15" customHeight="1">
      <c r="A35" s="91" t="s">
        <v>17</v>
      </c>
      <c r="B35" s="91"/>
      <c r="C35" s="46">
        <f>SUM(C24:C34)</f>
        <v>221765.73200000002</v>
      </c>
      <c r="D35" s="14"/>
      <c r="E35" s="4"/>
      <c r="F35" s="4"/>
      <c r="G35" s="4"/>
      <c r="H35" s="4"/>
      <c r="I35" s="4"/>
      <c r="J35" s="4"/>
    </row>
    <row r="36" spans="1:10" ht="13.5" customHeight="1">
      <c r="A36" s="92" t="s">
        <v>43</v>
      </c>
      <c r="B36" s="92"/>
      <c r="C36" s="92"/>
      <c r="D36" s="92"/>
    </row>
    <row r="37" spans="1:10" ht="32.25" customHeight="1">
      <c r="A37" s="50" t="s">
        <v>47</v>
      </c>
      <c r="B37" s="21" t="s">
        <v>44</v>
      </c>
      <c r="C37" s="46">
        <v>45660</v>
      </c>
      <c r="D37" s="49" t="s">
        <v>52</v>
      </c>
    </row>
    <row r="38" spans="1:10" ht="13.5" customHeight="1">
      <c r="A38" s="50" t="s">
        <v>18</v>
      </c>
      <c r="B38" s="21" t="s">
        <v>54</v>
      </c>
      <c r="C38" s="36">
        <v>130491</v>
      </c>
      <c r="D38" s="93" t="s">
        <v>45</v>
      </c>
    </row>
    <row r="39" spans="1:10" ht="14.25" customHeight="1">
      <c r="A39" s="50" t="s">
        <v>19</v>
      </c>
      <c r="B39" s="21" t="s">
        <v>55</v>
      </c>
      <c r="C39" s="36">
        <v>99131</v>
      </c>
      <c r="D39" s="93"/>
    </row>
    <row r="40" spans="1:10" ht="34.5" customHeight="1">
      <c r="A40" s="50" t="s">
        <v>48</v>
      </c>
      <c r="B40" s="21" t="s">
        <v>46</v>
      </c>
      <c r="C40" s="46">
        <f>C38-C39+C37</f>
        <v>77020</v>
      </c>
      <c r="D40" s="49" t="s">
        <v>52</v>
      </c>
    </row>
    <row r="41" spans="1:10">
      <c r="A41" s="50"/>
      <c r="B41" s="21" t="s">
        <v>49</v>
      </c>
      <c r="C41" s="44"/>
      <c r="D41" s="51"/>
    </row>
    <row r="42" spans="1:10">
      <c r="A42" s="94" t="s">
        <v>50</v>
      </c>
      <c r="B42" s="94"/>
      <c r="C42" s="94"/>
      <c r="D42" s="94"/>
    </row>
    <row r="43" spans="1:10" ht="16.5">
      <c r="A43" s="50"/>
      <c r="B43" s="21" t="s">
        <v>51</v>
      </c>
      <c r="C43" s="20">
        <v>0</v>
      </c>
      <c r="D43" s="51" t="s">
        <v>53</v>
      </c>
    </row>
    <row r="44" spans="1:10" ht="26.25" customHeight="1">
      <c r="A44" s="95" t="s">
        <v>62</v>
      </c>
      <c r="B44" s="96"/>
      <c r="C44" s="46">
        <f>(C14+C18)-(C27+C28+C29+C30+C31)</f>
        <v>-1973.4679999999935</v>
      </c>
      <c r="D44" s="30"/>
    </row>
    <row r="45" spans="1:10">
      <c r="D45" s="7"/>
    </row>
    <row r="46" spans="1:10" ht="25.5">
      <c r="A46" s="88" t="s">
        <v>56</v>
      </c>
      <c r="B46" s="88"/>
      <c r="C46" s="10" t="s">
        <v>84</v>
      </c>
      <c r="D46" s="28" t="s">
        <v>59</v>
      </c>
    </row>
    <row r="47" spans="1:10">
      <c r="D47" s="7"/>
    </row>
    <row r="48" spans="1:10" ht="25.5">
      <c r="B48" s="9" t="s">
        <v>58</v>
      </c>
      <c r="C48" s="10" t="s">
        <v>84</v>
      </c>
      <c r="D48" s="7"/>
    </row>
  </sheetData>
  <mergeCells count="18">
    <mergeCell ref="G7:I7"/>
    <mergeCell ref="A2:D2"/>
    <mergeCell ref="A4:D4"/>
    <mergeCell ref="A5:C5"/>
    <mergeCell ref="A6:C6"/>
    <mergeCell ref="A7:C7"/>
    <mergeCell ref="A46:B46"/>
    <mergeCell ref="A8:C8"/>
    <mergeCell ref="A9:C9"/>
    <mergeCell ref="A10:C10"/>
    <mergeCell ref="A11:C11"/>
    <mergeCell ref="A12:D12"/>
    <mergeCell ref="D16:D21"/>
    <mergeCell ref="A35:B35"/>
    <mergeCell ref="A36:D36"/>
    <mergeCell ref="D38:D39"/>
    <mergeCell ref="A42:D42"/>
    <mergeCell ref="A44:B44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E55"/>
  <sheetViews>
    <sheetView topLeftCell="A7" workbookViewId="0">
      <selection activeCell="I17" sqref="I17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5" width="9.140625" style="1"/>
  </cols>
  <sheetData>
    <row r="2" spans="1:5" ht="27.75" customHeight="1">
      <c r="A2" s="84" t="s">
        <v>168</v>
      </c>
      <c r="B2" s="84"/>
      <c r="C2" s="84"/>
      <c r="D2" s="84"/>
      <c r="E2" s="3"/>
    </row>
    <row r="3" spans="1:5" ht="5.25" customHeight="1">
      <c r="A3" s="2"/>
      <c r="B3" s="2"/>
      <c r="C3" s="2"/>
      <c r="D3" s="2"/>
      <c r="E3" s="3"/>
    </row>
    <row r="4" spans="1:5" ht="12.75" customHeight="1">
      <c r="A4" s="85" t="s">
        <v>20</v>
      </c>
      <c r="B4" s="85"/>
      <c r="C4" s="85"/>
      <c r="D4" s="85"/>
      <c r="E4" s="3"/>
    </row>
    <row r="5" spans="1:5">
      <c r="A5" s="86" t="s">
        <v>21</v>
      </c>
      <c r="B5" s="86"/>
      <c r="C5" s="86"/>
      <c r="D5" s="11">
        <v>557.20000000000005</v>
      </c>
    </row>
    <row r="6" spans="1:5" ht="12.75" customHeight="1">
      <c r="A6" s="87" t="s">
        <v>70</v>
      </c>
      <c r="B6" s="87"/>
      <c r="C6" s="87"/>
      <c r="D6" s="20" t="s">
        <v>170</v>
      </c>
    </row>
    <row r="7" spans="1:5" ht="12.75" customHeight="1">
      <c r="A7" s="86" t="s">
        <v>23</v>
      </c>
      <c r="B7" s="86"/>
      <c r="C7" s="86"/>
      <c r="D7" s="20">
        <v>9.74</v>
      </c>
    </row>
    <row r="8" spans="1:5" ht="12.75" customHeight="1">
      <c r="A8" s="83" t="s">
        <v>22</v>
      </c>
      <c r="B8" s="83"/>
      <c r="C8" s="83"/>
      <c r="D8" s="20" t="s">
        <v>169</v>
      </c>
    </row>
    <row r="9" spans="1:5" ht="12.75" customHeight="1">
      <c r="A9" s="83" t="s">
        <v>27</v>
      </c>
      <c r="B9" s="83"/>
      <c r="C9" s="83"/>
      <c r="D9" s="20">
        <v>2.5299999999999998</v>
      </c>
    </row>
    <row r="10" spans="1:5" ht="12.75" customHeight="1">
      <c r="A10" s="83" t="s">
        <v>28</v>
      </c>
      <c r="B10" s="83"/>
      <c r="C10" s="83"/>
      <c r="D10" s="20">
        <v>0</v>
      </c>
    </row>
    <row r="11" spans="1:5" ht="12.75" customHeight="1">
      <c r="A11" s="83" t="s">
        <v>29</v>
      </c>
      <c r="B11" s="83"/>
      <c r="C11" s="83"/>
      <c r="D11" s="20">
        <v>0</v>
      </c>
    </row>
    <row r="12" spans="1:5" ht="15" customHeight="1">
      <c r="A12" s="89" t="s">
        <v>0</v>
      </c>
      <c r="B12" s="89"/>
      <c r="C12" s="89"/>
      <c r="D12" s="89"/>
      <c r="E12" s="4"/>
    </row>
    <row r="13" spans="1:5" ht="24" customHeight="1">
      <c r="A13" s="55" t="s">
        <v>1</v>
      </c>
      <c r="B13" s="14" t="s">
        <v>2</v>
      </c>
      <c r="C13" s="15" t="s">
        <v>4</v>
      </c>
      <c r="D13" s="59" t="s">
        <v>3</v>
      </c>
    </row>
    <row r="14" spans="1:5" ht="42.75" customHeight="1">
      <c r="A14" s="57">
        <v>1</v>
      </c>
      <c r="B14" s="18" t="s">
        <v>172</v>
      </c>
      <c r="C14" s="47">
        <v>9903</v>
      </c>
      <c r="D14" s="58" t="s">
        <v>5</v>
      </c>
    </row>
    <row r="15" spans="1:5">
      <c r="A15" s="57">
        <v>2</v>
      </c>
      <c r="B15" s="18" t="s">
        <v>26</v>
      </c>
      <c r="C15" s="20"/>
      <c r="D15" s="58"/>
    </row>
    <row r="16" spans="1:5" ht="16.5" customHeight="1">
      <c r="A16" s="57" t="s">
        <v>11</v>
      </c>
      <c r="B16" s="21" t="s">
        <v>24</v>
      </c>
      <c r="C16" s="36">
        <f>D5*D7*12</f>
        <v>65125.536000000007</v>
      </c>
      <c r="D16" s="90" t="s">
        <v>6</v>
      </c>
    </row>
    <row r="17" spans="1:4" ht="15.75" customHeight="1">
      <c r="A17" s="57" t="s">
        <v>12</v>
      </c>
      <c r="B17" s="21" t="s">
        <v>25</v>
      </c>
      <c r="C17" s="36">
        <v>179931</v>
      </c>
      <c r="D17" s="90"/>
    </row>
    <row r="18" spans="1:4" ht="25.5">
      <c r="A18" s="57" t="s">
        <v>13</v>
      </c>
      <c r="B18" s="21" t="s">
        <v>7</v>
      </c>
      <c r="C18" s="36">
        <f>D5*D9*12</f>
        <v>16916.591999999997</v>
      </c>
      <c r="D18" s="90"/>
    </row>
    <row r="19" spans="1:4">
      <c r="A19" s="57" t="s">
        <v>14</v>
      </c>
      <c r="B19" s="21" t="s">
        <v>8</v>
      </c>
      <c r="C19" s="36">
        <f>D5*D10*12</f>
        <v>0</v>
      </c>
      <c r="D19" s="90"/>
    </row>
    <row r="20" spans="1:4">
      <c r="A20" s="57" t="s">
        <v>15</v>
      </c>
      <c r="B20" s="21" t="s">
        <v>9</v>
      </c>
      <c r="C20" s="36">
        <f>D5*D11*12</f>
        <v>0</v>
      </c>
      <c r="D20" s="90"/>
    </row>
    <row r="21" spans="1:4">
      <c r="A21" s="57" t="s">
        <v>16</v>
      </c>
      <c r="B21" s="21" t="s">
        <v>10</v>
      </c>
      <c r="C21" s="45">
        <v>0</v>
      </c>
      <c r="D21" s="90"/>
    </row>
    <row r="22" spans="1:4">
      <c r="A22" s="57"/>
      <c r="B22" s="23" t="s">
        <v>17</v>
      </c>
      <c r="C22" s="46">
        <f>SUM(C16:C21)</f>
        <v>261973.12800000003</v>
      </c>
      <c r="D22" s="58"/>
    </row>
    <row r="23" spans="1:4" ht="15" customHeight="1">
      <c r="A23" s="57" t="s">
        <v>32</v>
      </c>
      <c r="B23" s="18" t="s">
        <v>31</v>
      </c>
      <c r="C23" s="20"/>
      <c r="D23" s="58"/>
    </row>
    <row r="24" spans="1:4">
      <c r="A24" s="57" t="s">
        <v>33</v>
      </c>
      <c r="B24" s="60" t="s">
        <v>24</v>
      </c>
      <c r="C24" s="36">
        <f>D5*D7*12</f>
        <v>65125.536000000007</v>
      </c>
      <c r="D24" s="58"/>
    </row>
    <row r="25" spans="1:4" ht="18" customHeight="1">
      <c r="A25" s="57" t="s">
        <v>34</v>
      </c>
      <c r="B25" s="60" t="s">
        <v>25</v>
      </c>
      <c r="C25" s="36">
        <f>C17</f>
        <v>179931</v>
      </c>
      <c r="D25" s="58"/>
    </row>
    <row r="26" spans="1:4" ht="21.75" customHeight="1">
      <c r="A26" s="57" t="s">
        <v>35</v>
      </c>
      <c r="B26" s="61" t="s">
        <v>7</v>
      </c>
      <c r="C26" s="20"/>
      <c r="D26" s="58"/>
    </row>
    <row r="27" spans="1:4" ht="14.25" customHeight="1">
      <c r="A27" s="25" t="s">
        <v>36</v>
      </c>
      <c r="B27" s="60" t="s">
        <v>75</v>
      </c>
      <c r="C27" s="36">
        <v>8291</v>
      </c>
      <c r="D27" s="58"/>
    </row>
    <row r="28" spans="1:4" ht="13.5" customHeight="1">
      <c r="A28" s="25" t="s">
        <v>37</v>
      </c>
      <c r="B28" s="60"/>
      <c r="C28" s="36">
        <v>0</v>
      </c>
      <c r="D28" s="58"/>
    </row>
    <row r="29" spans="1:4" ht="13.5" customHeight="1">
      <c r="A29" s="25" t="s">
        <v>38</v>
      </c>
      <c r="B29" s="60"/>
      <c r="C29" s="36">
        <v>0</v>
      </c>
      <c r="D29" s="58"/>
    </row>
    <row r="30" spans="1:4" ht="13.5" customHeight="1">
      <c r="A30" s="25" t="s">
        <v>37</v>
      </c>
      <c r="B30" s="60"/>
      <c r="C30" s="36">
        <v>0</v>
      </c>
      <c r="D30" s="58"/>
    </row>
    <row r="31" spans="1:4" ht="13.5" customHeight="1">
      <c r="A31" s="25" t="s">
        <v>38</v>
      </c>
      <c r="B31" s="60"/>
      <c r="C31" s="36">
        <v>0</v>
      </c>
      <c r="D31" s="58"/>
    </row>
    <row r="32" spans="1:4">
      <c r="A32" s="57" t="s">
        <v>40</v>
      </c>
      <c r="B32" s="60" t="s">
        <v>9</v>
      </c>
      <c r="C32" s="36">
        <f>D5*D11*12</f>
        <v>0</v>
      </c>
      <c r="D32" s="11"/>
    </row>
    <row r="33" spans="1:5">
      <c r="A33" s="57" t="s">
        <v>41</v>
      </c>
      <c r="B33" s="60" t="s">
        <v>10</v>
      </c>
      <c r="C33" s="45">
        <v>0</v>
      </c>
      <c r="D33" s="11"/>
    </row>
    <row r="34" spans="1:5" s="12" customFormat="1" ht="15" customHeight="1">
      <c r="A34" s="91" t="s">
        <v>17</v>
      </c>
      <c r="B34" s="91"/>
      <c r="C34" s="46">
        <f>SUM(C24:C33)</f>
        <v>253347.53600000002</v>
      </c>
      <c r="D34" s="14"/>
      <c r="E34" s="4"/>
    </row>
    <row r="35" spans="1:5" s="1" customFormat="1" ht="13.5" customHeight="1">
      <c r="A35" s="92" t="s">
        <v>43</v>
      </c>
      <c r="B35" s="92"/>
      <c r="C35" s="92"/>
      <c r="D35" s="92"/>
    </row>
    <row r="36" spans="1:5" s="1" customFormat="1" ht="29.25" customHeight="1">
      <c r="A36" s="57" t="s">
        <v>47</v>
      </c>
      <c r="B36" s="21" t="s">
        <v>44</v>
      </c>
      <c r="C36" s="46">
        <v>-2790</v>
      </c>
      <c r="D36" s="56" t="s">
        <v>52</v>
      </c>
    </row>
    <row r="37" spans="1:5" s="1" customFormat="1" ht="13.5" customHeight="1">
      <c r="A37" s="57" t="s">
        <v>18</v>
      </c>
      <c r="B37" s="21" t="s">
        <v>54</v>
      </c>
      <c r="C37" s="36">
        <v>261974</v>
      </c>
      <c r="D37" s="93" t="s">
        <v>45</v>
      </c>
    </row>
    <row r="38" spans="1:5" s="1" customFormat="1" ht="14.25" customHeight="1">
      <c r="A38" s="57" t="s">
        <v>19</v>
      </c>
      <c r="B38" s="21" t="s">
        <v>55</v>
      </c>
      <c r="C38" s="36">
        <v>250953</v>
      </c>
      <c r="D38" s="93"/>
    </row>
    <row r="39" spans="1:5" s="1" customFormat="1" ht="18" customHeight="1">
      <c r="A39" s="57" t="s">
        <v>48</v>
      </c>
      <c r="B39" s="64" t="s">
        <v>46</v>
      </c>
      <c r="C39" s="46">
        <f>C37-C38+C36</f>
        <v>8231</v>
      </c>
      <c r="D39" s="63" t="s">
        <v>52</v>
      </c>
    </row>
    <row r="40" spans="1:5" s="1" customFormat="1">
      <c r="A40" s="57"/>
      <c r="B40" s="21" t="s">
        <v>49</v>
      </c>
      <c r="C40" s="44"/>
      <c r="D40" s="58"/>
    </row>
    <row r="41" spans="1:5" s="1" customFormat="1">
      <c r="A41" s="94" t="s">
        <v>50</v>
      </c>
      <c r="B41" s="94"/>
      <c r="C41" s="94"/>
      <c r="D41" s="94"/>
    </row>
    <row r="42" spans="1:5" s="1" customFormat="1" ht="16.5">
      <c r="A42" s="57" t="s">
        <v>109</v>
      </c>
      <c r="B42" s="21" t="s">
        <v>51</v>
      </c>
      <c r="C42" s="20">
        <v>0</v>
      </c>
      <c r="D42" s="58" t="s">
        <v>53</v>
      </c>
    </row>
    <row r="43" spans="1:5" s="1" customFormat="1" ht="26.25" customHeight="1">
      <c r="A43" s="95" t="s">
        <v>62</v>
      </c>
      <c r="B43" s="96"/>
      <c r="C43" s="46">
        <f>(C14+C18)-(C27+C28+C29+C30+C31)</f>
        <v>18528.591999999997</v>
      </c>
      <c r="D43" s="30"/>
    </row>
    <row r="44" spans="1:5" s="1" customFormat="1" ht="15" customHeight="1">
      <c r="A44" s="92" t="s">
        <v>108</v>
      </c>
      <c r="B44" s="92"/>
      <c r="C44" s="92"/>
      <c r="D44" s="92"/>
    </row>
    <row r="45" spans="1:5" s="1" customFormat="1" ht="13.5" customHeight="1">
      <c r="A45" s="57" t="s">
        <v>110</v>
      </c>
      <c r="B45" s="21" t="s">
        <v>54</v>
      </c>
      <c r="C45" s="36">
        <v>0</v>
      </c>
      <c r="D45" s="93" t="s">
        <v>45</v>
      </c>
    </row>
    <row r="46" spans="1:5" s="1" customFormat="1" ht="14.25" customHeight="1">
      <c r="A46" s="57" t="s">
        <v>111</v>
      </c>
      <c r="B46" s="21" t="s">
        <v>55</v>
      </c>
      <c r="C46" s="36">
        <v>0</v>
      </c>
      <c r="D46" s="93"/>
    </row>
    <row r="47" spans="1:5" s="1" customFormat="1" ht="24" customHeight="1">
      <c r="A47" s="57" t="s">
        <v>112</v>
      </c>
      <c r="B47" s="64" t="s">
        <v>113</v>
      </c>
      <c r="C47" s="46">
        <f>C45-C46</f>
        <v>0</v>
      </c>
      <c r="D47" s="56" t="s">
        <v>52</v>
      </c>
    </row>
    <row r="48" spans="1:5" s="1" customFormat="1" ht="25.5">
      <c r="A48" s="88" t="s">
        <v>56</v>
      </c>
      <c r="B48" s="88"/>
      <c r="C48" s="10" t="s">
        <v>84</v>
      </c>
      <c r="D48" s="28" t="s">
        <v>59</v>
      </c>
    </row>
    <row r="49" spans="1:4" s="1" customFormat="1">
      <c r="A49" s="8"/>
      <c r="B49" s="5"/>
      <c r="C49" s="10"/>
      <c r="D49" s="7"/>
    </row>
    <row r="50" spans="1:4" s="1" customFormat="1" ht="25.5">
      <c r="A50" s="8"/>
      <c r="B50" s="9" t="s">
        <v>58</v>
      </c>
      <c r="C50" s="10" t="s">
        <v>84</v>
      </c>
      <c r="D50" s="7"/>
    </row>
    <row r="51" spans="1:4" s="1" customFormat="1">
      <c r="A51" s="8"/>
      <c r="B51" s="5"/>
      <c r="C51" s="10"/>
      <c r="D51" s="7"/>
    </row>
    <row r="52" spans="1:4" s="1" customFormat="1">
      <c r="A52" s="8"/>
      <c r="B52" s="5"/>
      <c r="C52" s="10"/>
      <c r="D52" s="7"/>
    </row>
    <row r="53" spans="1:4" s="1" customFormat="1">
      <c r="A53" s="8"/>
      <c r="B53" s="5"/>
      <c r="C53" s="10"/>
      <c r="D53" s="7"/>
    </row>
    <row r="54" spans="1:4" s="1" customFormat="1">
      <c r="A54" s="8"/>
      <c r="B54" s="5"/>
      <c r="C54" s="10"/>
      <c r="D54" s="7"/>
    </row>
    <row r="55" spans="1:4" s="1" customFormat="1">
      <c r="A55" s="8"/>
      <c r="B55" s="5"/>
      <c r="C55" s="10"/>
      <c r="D55" s="7"/>
    </row>
  </sheetData>
  <mergeCells count="19">
    <mergeCell ref="D45:D46"/>
    <mergeCell ref="A48:B48"/>
    <mergeCell ref="A34:B34"/>
    <mergeCell ref="A35:D35"/>
    <mergeCell ref="D37:D38"/>
    <mergeCell ref="A41:D41"/>
    <mergeCell ref="A43:B43"/>
    <mergeCell ref="A44:D44"/>
    <mergeCell ref="D16:D21"/>
    <mergeCell ref="A2:D2"/>
    <mergeCell ref="A4:D4"/>
    <mergeCell ref="A5:C5"/>
    <mergeCell ref="A6:C6"/>
    <mergeCell ref="A7:C7"/>
    <mergeCell ref="A8:C8"/>
    <mergeCell ref="A9:C9"/>
    <mergeCell ref="A10:C10"/>
    <mergeCell ref="A11:C11"/>
    <mergeCell ref="A12:D12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E55"/>
  <sheetViews>
    <sheetView workbookViewId="0">
      <selection activeCell="D16" sqref="D16:D21"/>
    </sheetView>
  </sheetViews>
  <sheetFormatPr defaultRowHeight="15"/>
  <cols>
    <col min="1" max="1" width="4.140625" style="8" customWidth="1"/>
    <col min="2" max="2" width="60.5703125" style="5" customWidth="1"/>
    <col min="3" max="3" width="7.7109375" style="10" customWidth="1"/>
    <col min="4" max="4" width="20.42578125" style="6" customWidth="1"/>
    <col min="5" max="5" width="9.140625" style="1"/>
  </cols>
  <sheetData>
    <row r="2" spans="1:5" ht="27.75" customHeight="1">
      <c r="A2" s="84" t="s">
        <v>166</v>
      </c>
      <c r="B2" s="84"/>
      <c r="C2" s="84"/>
      <c r="D2" s="84"/>
      <c r="E2" s="3"/>
    </row>
    <row r="3" spans="1:5" ht="5.25" customHeight="1">
      <c r="A3" s="2"/>
      <c r="B3" s="2"/>
      <c r="C3" s="2"/>
      <c r="D3" s="2"/>
      <c r="E3" s="3"/>
    </row>
    <row r="4" spans="1:5" ht="12.75" customHeight="1">
      <c r="A4" s="85" t="s">
        <v>20</v>
      </c>
      <c r="B4" s="85"/>
      <c r="C4" s="85"/>
      <c r="D4" s="85"/>
      <c r="E4" s="3"/>
    </row>
    <row r="5" spans="1:5">
      <c r="A5" s="86" t="s">
        <v>21</v>
      </c>
      <c r="B5" s="86"/>
      <c r="C5" s="86"/>
      <c r="D5" s="11">
        <v>632.5</v>
      </c>
    </row>
    <row r="6" spans="1:5" ht="12.75" customHeight="1">
      <c r="A6" s="87" t="s">
        <v>70</v>
      </c>
      <c r="B6" s="87"/>
      <c r="C6" s="87"/>
      <c r="D6" s="20">
        <f>D7+D8+D9+D10</f>
        <v>18.770000000000003</v>
      </c>
    </row>
    <row r="7" spans="1:5" ht="12.75" customHeight="1">
      <c r="A7" s="86" t="s">
        <v>23</v>
      </c>
      <c r="B7" s="86"/>
      <c r="C7" s="86"/>
      <c r="D7" s="20">
        <v>9.74</v>
      </c>
    </row>
    <row r="8" spans="1:5" ht="12.75" customHeight="1">
      <c r="A8" s="83" t="s">
        <v>22</v>
      </c>
      <c r="B8" s="83"/>
      <c r="C8" s="83"/>
      <c r="D8" s="20">
        <v>4.32</v>
      </c>
    </row>
    <row r="9" spans="1:5" ht="12.75" customHeight="1">
      <c r="A9" s="83" t="s">
        <v>27</v>
      </c>
      <c r="B9" s="83"/>
      <c r="C9" s="83"/>
      <c r="D9" s="20">
        <v>4.32</v>
      </c>
    </row>
    <row r="10" spans="1:5" ht="12.75" customHeight="1">
      <c r="A10" s="83" t="s">
        <v>28</v>
      </c>
      <c r="B10" s="83"/>
      <c r="C10" s="83"/>
      <c r="D10" s="20">
        <v>0.39</v>
      </c>
    </row>
    <row r="11" spans="1:5" ht="12.75" customHeight="1">
      <c r="A11" s="83" t="s">
        <v>29</v>
      </c>
      <c r="B11" s="83"/>
      <c r="C11" s="83"/>
      <c r="D11" s="20">
        <v>0</v>
      </c>
    </row>
    <row r="12" spans="1:5" ht="15" customHeight="1">
      <c r="A12" s="89" t="s">
        <v>0</v>
      </c>
      <c r="B12" s="89"/>
      <c r="C12" s="89"/>
      <c r="D12" s="89"/>
      <c r="E12" s="4"/>
    </row>
    <row r="13" spans="1:5" ht="24" customHeight="1">
      <c r="A13" s="55" t="s">
        <v>1</v>
      </c>
      <c r="B13" s="14" t="s">
        <v>2</v>
      </c>
      <c r="C13" s="15" t="s">
        <v>4</v>
      </c>
      <c r="D13" s="59" t="s">
        <v>3</v>
      </c>
    </row>
    <row r="14" spans="1:5" ht="42.75" customHeight="1">
      <c r="A14" s="57">
        <v>1</v>
      </c>
      <c r="B14" s="18" t="s">
        <v>172</v>
      </c>
      <c r="C14" s="47">
        <v>-1272</v>
      </c>
      <c r="D14" s="58" t="s">
        <v>5</v>
      </c>
    </row>
    <row r="15" spans="1:5">
      <c r="A15" s="57">
        <v>2</v>
      </c>
      <c r="B15" s="18" t="s">
        <v>26</v>
      </c>
      <c r="C15" s="20"/>
      <c r="D15" s="58"/>
    </row>
    <row r="16" spans="1:5" ht="16.5" customHeight="1">
      <c r="A16" s="57" t="s">
        <v>11</v>
      </c>
      <c r="B16" s="21" t="s">
        <v>24</v>
      </c>
      <c r="C16" s="36">
        <f>D5*D7*12</f>
        <v>73926.600000000006</v>
      </c>
      <c r="D16" s="90" t="s">
        <v>6</v>
      </c>
    </row>
    <row r="17" spans="1:4" ht="15.75" customHeight="1">
      <c r="A17" s="57" t="s">
        <v>12</v>
      </c>
      <c r="B17" s="21" t="s">
        <v>25</v>
      </c>
      <c r="C17" s="36">
        <f>D5*D8*12</f>
        <v>32788.800000000003</v>
      </c>
      <c r="D17" s="90"/>
    </row>
    <row r="18" spans="1:4" ht="25.5">
      <c r="A18" s="57" t="s">
        <v>13</v>
      </c>
      <c r="B18" s="21" t="s">
        <v>7</v>
      </c>
      <c r="C18" s="36">
        <f>D5*D9*12</f>
        <v>32788.800000000003</v>
      </c>
      <c r="D18" s="90"/>
    </row>
    <row r="19" spans="1:4">
      <c r="A19" s="57" t="s">
        <v>14</v>
      </c>
      <c r="B19" s="21" t="s">
        <v>8</v>
      </c>
      <c r="C19" s="36">
        <f>D5*D10*12</f>
        <v>2960.1000000000004</v>
      </c>
      <c r="D19" s="90"/>
    </row>
    <row r="20" spans="1:4">
      <c r="A20" s="57" t="s">
        <v>15</v>
      </c>
      <c r="B20" s="21" t="s">
        <v>9</v>
      </c>
      <c r="C20" s="36">
        <f>D5*D11*12</f>
        <v>0</v>
      </c>
      <c r="D20" s="90"/>
    </row>
    <row r="21" spans="1:4">
      <c r="A21" s="57" t="s">
        <v>16</v>
      </c>
      <c r="B21" s="21" t="s">
        <v>10</v>
      </c>
      <c r="C21" s="45">
        <v>0</v>
      </c>
      <c r="D21" s="90"/>
    </row>
    <row r="22" spans="1:4">
      <c r="A22" s="57"/>
      <c r="B22" s="23" t="s">
        <v>17</v>
      </c>
      <c r="C22" s="46">
        <f>SUM(C16:C21)</f>
        <v>142464.30000000002</v>
      </c>
      <c r="D22" s="58"/>
    </row>
    <row r="23" spans="1:4" ht="15" customHeight="1">
      <c r="A23" s="57" t="s">
        <v>32</v>
      </c>
      <c r="B23" s="18" t="s">
        <v>31</v>
      </c>
      <c r="C23" s="20"/>
      <c r="D23" s="58"/>
    </row>
    <row r="24" spans="1:4">
      <c r="A24" s="57" t="s">
        <v>33</v>
      </c>
      <c r="B24" s="60" t="s">
        <v>24</v>
      </c>
      <c r="C24" s="36">
        <f>D5*D7*12</f>
        <v>73926.600000000006</v>
      </c>
      <c r="D24" s="58"/>
    </row>
    <row r="25" spans="1:4" ht="18" customHeight="1">
      <c r="A25" s="57" t="s">
        <v>34</v>
      </c>
      <c r="B25" s="60" t="s">
        <v>25</v>
      </c>
      <c r="C25" s="36">
        <f>C17</f>
        <v>32788.800000000003</v>
      </c>
      <c r="D25" s="58"/>
    </row>
    <row r="26" spans="1:4" ht="21.75" customHeight="1">
      <c r="A26" s="57" t="s">
        <v>35</v>
      </c>
      <c r="B26" s="61" t="s">
        <v>7</v>
      </c>
      <c r="C26" s="20"/>
      <c r="D26" s="58"/>
    </row>
    <row r="27" spans="1:4" ht="14.25" customHeight="1">
      <c r="A27" s="25" t="s">
        <v>36</v>
      </c>
      <c r="B27" s="60" t="s">
        <v>75</v>
      </c>
      <c r="C27" s="36">
        <v>1864</v>
      </c>
      <c r="D27" s="58"/>
    </row>
    <row r="28" spans="1:4" ht="13.5" customHeight="1">
      <c r="A28" s="25" t="s">
        <v>37</v>
      </c>
      <c r="B28" s="60" t="s">
        <v>76</v>
      </c>
      <c r="C28" s="36">
        <v>15412</v>
      </c>
      <c r="D28" s="58"/>
    </row>
    <row r="29" spans="1:4" ht="13.5" customHeight="1">
      <c r="A29" s="25" t="s">
        <v>38</v>
      </c>
      <c r="B29" s="60"/>
      <c r="C29" s="36">
        <v>0</v>
      </c>
      <c r="D29" s="58"/>
    </row>
    <row r="30" spans="1:4" ht="13.5" customHeight="1">
      <c r="A30" s="25" t="s">
        <v>39</v>
      </c>
      <c r="B30" s="60"/>
      <c r="C30" s="36">
        <v>0</v>
      </c>
      <c r="D30" s="58"/>
    </row>
    <row r="31" spans="1:4" ht="13.5" customHeight="1">
      <c r="A31" s="25" t="s">
        <v>63</v>
      </c>
      <c r="B31" s="60"/>
      <c r="C31" s="36">
        <v>0</v>
      </c>
      <c r="D31" s="58"/>
    </row>
    <row r="32" spans="1:4">
      <c r="A32" s="57" t="s">
        <v>40</v>
      </c>
      <c r="B32" s="60" t="s">
        <v>9</v>
      </c>
      <c r="C32" s="36">
        <f>D5*D11*12</f>
        <v>0</v>
      </c>
      <c r="D32" s="11"/>
    </row>
    <row r="33" spans="1:5">
      <c r="A33" s="57" t="s">
        <v>41</v>
      </c>
      <c r="B33" s="60" t="s">
        <v>10</v>
      </c>
      <c r="C33" s="45">
        <v>0</v>
      </c>
      <c r="D33" s="11"/>
    </row>
    <row r="34" spans="1:5" s="12" customFormat="1" ht="15" customHeight="1">
      <c r="A34" s="91" t="s">
        <v>17</v>
      </c>
      <c r="B34" s="91"/>
      <c r="C34" s="46">
        <f>SUM(C24:C33)</f>
        <v>123991.40000000001</v>
      </c>
      <c r="D34" s="14"/>
      <c r="E34" s="4"/>
    </row>
    <row r="35" spans="1:5" s="1" customFormat="1" ht="13.5" customHeight="1">
      <c r="A35" s="92" t="s">
        <v>43</v>
      </c>
      <c r="B35" s="92"/>
      <c r="C35" s="92"/>
      <c r="D35" s="92"/>
    </row>
    <row r="36" spans="1:5" s="1" customFormat="1" ht="29.25" customHeight="1">
      <c r="A36" s="57" t="s">
        <v>47</v>
      </c>
      <c r="B36" s="21" t="s">
        <v>44</v>
      </c>
      <c r="C36" s="46">
        <v>21916</v>
      </c>
      <c r="D36" s="56" t="s">
        <v>52</v>
      </c>
    </row>
    <row r="37" spans="1:5" s="1" customFormat="1" ht="13.5" customHeight="1">
      <c r="A37" s="57" t="s">
        <v>18</v>
      </c>
      <c r="B37" s="21" t="s">
        <v>54</v>
      </c>
      <c r="C37" s="36">
        <v>142014</v>
      </c>
      <c r="D37" s="93" t="s">
        <v>45</v>
      </c>
    </row>
    <row r="38" spans="1:5" s="1" customFormat="1" ht="14.25" customHeight="1">
      <c r="A38" s="57" t="s">
        <v>19</v>
      </c>
      <c r="B38" s="21" t="s">
        <v>55</v>
      </c>
      <c r="C38" s="36">
        <v>158916</v>
      </c>
      <c r="D38" s="93"/>
    </row>
    <row r="39" spans="1:5" s="1" customFormat="1" ht="18" customHeight="1">
      <c r="A39" s="57" t="s">
        <v>48</v>
      </c>
      <c r="B39" s="64" t="s">
        <v>46</v>
      </c>
      <c r="C39" s="46">
        <f>C37-C38+C36</f>
        <v>5014</v>
      </c>
      <c r="D39" s="63" t="s">
        <v>52</v>
      </c>
    </row>
    <row r="40" spans="1:5" s="1" customFormat="1">
      <c r="A40" s="57"/>
      <c r="B40" s="21" t="s">
        <v>49</v>
      </c>
      <c r="C40" s="44"/>
      <c r="D40" s="58"/>
    </row>
    <row r="41" spans="1:5" s="1" customFormat="1">
      <c r="A41" s="94" t="s">
        <v>50</v>
      </c>
      <c r="B41" s="94"/>
      <c r="C41" s="94"/>
      <c r="D41" s="94"/>
    </row>
    <row r="42" spans="1:5" s="1" customFormat="1" ht="16.5">
      <c r="A42" s="57" t="s">
        <v>109</v>
      </c>
      <c r="B42" s="21" t="s">
        <v>51</v>
      </c>
      <c r="C42" s="20">
        <v>0</v>
      </c>
      <c r="D42" s="58" t="s">
        <v>53</v>
      </c>
    </row>
    <row r="43" spans="1:5" s="1" customFormat="1" ht="26.25" customHeight="1">
      <c r="A43" s="95" t="s">
        <v>62</v>
      </c>
      <c r="B43" s="96"/>
      <c r="C43" s="46">
        <f>(C14+C18)-(C27+C28+C29+C30+C31)</f>
        <v>14240.800000000003</v>
      </c>
      <c r="D43" s="30"/>
    </row>
    <row r="44" spans="1:5" s="1" customFormat="1" ht="15" customHeight="1">
      <c r="A44" s="92" t="s">
        <v>108</v>
      </c>
      <c r="B44" s="92"/>
      <c r="C44" s="92"/>
      <c r="D44" s="92"/>
    </row>
    <row r="45" spans="1:5" s="1" customFormat="1" ht="13.5" customHeight="1">
      <c r="A45" s="57" t="s">
        <v>110</v>
      </c>
      <c r="B45" s="21" t="s">
        <v>54</v>
      </c>
      <c r="C45" s="36">
        <v>88272</v>
      </c>
      <c r="D45" s="93" t="s">
        <v>45</v>
      </c>
    </row>
    <row r="46" spans="1:5" s="1" customFormat="1" ht="14.25" customHeight="1">
      <c r="A46" s="57" t="s">
        <v>111</v>
      </c>
      <c r="B46" s="21" t="s">
        <v>55</v>
      </c>
      <c r="C46" s="36">
        <v>88340</v>
      </c>
      <c r="D46" s="93"/>
    </row>
    <row r="47" spans="1:5" s="1" customFormat="1" ht="24" customHeight="1">
      <c r="A47" s="57" t="s">
        <v>112</v>
      </c>
      <c r="B47" s="64" t="s">
        <v>113</v>
      </c>
      <c r="C47" s="46">
        <f>C45-C46</f>
        <v>-68</v>
      </c>
      <c r="D47" s="56" t="s">
        <v>52</v>
      </c>
    </row>
    <row r="48" spans="1:5" s="1" customFormat="1" ht="25.5">
      <c r="A48" s="88" t="s">
        <v>56</v>
      </c>
      <c r="B48" s="88"/>
      <c r="C48" s="10" t="s">
        <v>84</v>
      </c>
      <c r="D48" s="28" t="s">
        <v>59</v>
      </c>
    </row>
    <row r="49" spans="1:4" s="1" customFormat="1">
      <c r="A49" s="8"/>
      <c r="B49" s="5"/>
      <c r="C49" s="10"/>
      <c r="D49" s="7"/>
    </row>
    <row r="50" spans="1:4" s="1" customFormat="1" ht="25.5">
      <c r="A50" s="8"/>
      <c r="B50" s="9" t="s">
        <v>58</v>
      </c>
      <c r="C50" s="10" t="s">
        <v>84</v>
      </c>
      <c r="D50" s="7"/>
    </row>
    <row r="51" spans="1:4" s="1" customFormat="1">
      <c r="A51" s="8"/>
      <c r="B51" s="5"/>
      <c r="C51" s="10"/>
      <c r="D51" s="7"/>
    </row>
    <row r="52" spans="1:4" s="1" customFormat="1">
      <c r="A52" s="8"/>
      <c r="B52" s="5"/>
      <c r="C52" s="10"/>
      <c r="D52" s="7"/>
    </row>
    <row r="53" spans="1:4" s="1" customFormat="1">
      <c r="A53" s="8"/>
      <c r="B53" s="5"/>
      <c r="C53" s="10"/>
      <c r="D53" s="7"/>
    </row>
    <row r="54" spans="1:4" s="1" customFormat="1">
      <c r="A54" s="8"/>
      <c r="B54" s="5"/>
      <c r="C54" s="10"/>
      <c r="D54" s="7"/>
    </row>
    <row r="55" spans="1:4" s="1" customFormat="1">
      <c r="A55" s="8"/>
      <c r="B55" s="5"/>
      <c r="C55" s="10"/>
      <c r="D55" s="7"/>
    </row>
  </sheetData>
  <mergeCells count="19">
    <mergeCell ref="D45:D46"/>
    <mergeCell ref="A48:B48"/>
    <mergeCell ref="A34:B34"/>
    <mergeCell ref="A35:D35"/>
    <mergeCell ref="D37:D38"/>
    <mergeCell ref="A41:D41"/>
    <mergeCell ref="A43:B43"/>
    <mergeCell ref="A44:D44"/>
    <mergeCell ref="D16:D21"/>
    <mergeCell ref="A2:D2"/>
    <mergeCell ref="A4:D4"/>
    <mergeCell ref="A5:C5"/>
    <mergeCell ref="A6:C6"/>
    <mergeCell ref="A7:C7"/>
    <mergeCell ref="A8:C8"/>
    <mergeCell ref="A9:C9"/>
    <mergeCell ref="A10:C10"/>
    <mergeCell ref="A11:C11"/>
    <mergeCell ref="A12:D12"/>
  </mergeCells>
  <pageMargins left="0.70866141732283472" right="0.19685039370078741" top="0.11811023622047245" bottom="0.11811023622047245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39</vt:i4>
      </vt:variant>
    </vt:vector>
  </HeadingPairs>
  <TitlesOfParts>
    <vt:vector size="39" baseType="lpstr">
      <vt:lpstr>Полом Школьная 4</vt:lpstr>
      <vt:lpstr>Полом Сов. 28</vt:lpstr>
      <vt:lpstr>Полом Сов. 22</vt:lpstr>
      <vt:lpstr>Полом Сов. 17</vt:lpstr>
      <vt:lpstr>Полом Сов. 7</vt:lpstr>
      <vt:lpstr>Полом Сов. 5</vt:lpstr>
      <vt:lpstr>Полом Сов. 3</vt:lpstr>
      <vt:lpstr>Труда 19</vt:lpstr>
      <vt:lpstr>Пушкина 13</vt:lpstr>
      <vt:lpstr>Пушкина 10</vt:lpstr>
      <vt:lpstr>Пушкина 5</vt:lpstr>
      <vt:lpstr>Осипенко 3</vt:lpstr>
      <vt:lpstr>Н 24</vt:lpstr>
      <vt:lpstr>Н 10</vt:lpstr>
      <vt:lpstr>Н 8</vt:lpstr>
      <vt:lpstr>Н 6</vt:lpstr>
      <vt:lpstr>Мех 31</vt:lpstr>
      <vt:lpstr>Лом 72</vt:lpstr>
      <vt:lpstr>Лом 69</vt:lpstr>
      <vt:lpstr>Лом 67</vt:lpstr>
      <vt:lpstr>Лом 65А</vt:lpstr>
      <vt:lpstr>Лом 65</vt:lpstr>
      <vt:lpstr>Лом 63</vt:lpstr>
      <vt:lpstr>Лом 61</vt:lpstr>
      <vt:lpstr>Лен 54</vt:lpstr>
      <vt:lpstr>Лен 46</vt:lpstr>
      <vt:lpstr>Ж 18</vt:lpstr>
      <vt:lpstr>Ж 16</vt:lpstr>
      <vt:lpstr>Ж 13</vt:lpstr>
      <vt:lpstr>Ж 4</vt:lpstr>
      <vt:lpstr>Владыкина 4</vt:lpstr>
      <vt:lpstr>БГ10</vt:lpstr>
      <vt:lpstr>БГ9</vt:lpstr>
      <vt:lpstr>БГ7</vt:lpstr>
      <vt:lpstr>БГ5</vt:lpstr>
      <vt:lpstr>БГ3</vt:lpstr>
      <vt:lpstr>БГ2</vt:lpstr>
      <vt:lpstr>БГ1</vt:lpstr>
      <vt:lpstr>Азина 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2025-04-24T06:10:38Z</dcterms:modified>
</cp:coreProperties>
</file>