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2025" sheetId="40" r:id="rId1"/>
  </sheets>
  <definedNames>
    <definedName name="_xlnm.Print_Area" localSheetId="0">'2025'!$A$1:$E$32</definedName>
  </definedNames>
  <calcPr calcId="125725"/>
</workbook>
</file>

<file path=xl/calcChain.xml><?xml version="1.0" encoding="utf-8"?>
<calcChain xmlns="http://schemas.openxmlformats.org/spreadsheetml/2006/main">
  <c r="CQ26" i="40"/>
  <c r="O13" l="1"/>
  <c r="BT15" l="1"/>
  <c r="BT11"/>
  <c r="CB19"/>
  <c r="CB25"/>
  <c r="T5"/>
  <c r="T6"/>
  <c r="L6"/>
  <c r="AB9"/>
  <c r="AA31"/>
  <c r="AA32" s="1"/>
  <c r="AY31"/>
  <c r="AY32" s="1"/>
  <c r="AX31"/>
  <c r="AR5"/>
  <c r="AQ31"/>
  <c r="AS5" s="1"/>
  <c r="AP31"/>
  <c r="AP32" s="1"/>
  <c r="AJ5"/>
  <c r="AI31"/>
  <c r="AI32" s="1"/>
  <c r="AH31"/>
  <c r="AH32" s="1"/>
  <c r="AB5"/>
  <c r="Z31"/>
  <c r="CF32"/>
  <c r="CE32"/>
  <c r="CD32"/>
  <c r="AX32"/>
  <c r="Z32"/>
  <c r="S31"/>
  <c r="S32" s="1"/>
  <c r="R31"/>
  <c r="R32" s="1"/>
  <c r="L5"/>
  <c r="K31"/>
  <c r="M5" s="1"/>
  <c r="J31"/>
  <c r="J32" s="1"/>
  <c r="CJ26"/>
  <c r="CH31"/>
  <c r="CH32" s="1"/>
  <c r="BZ31"/>
  <c r="BZ32" s="1"/>
  <c r="CI31"/>
  <c r="CI32" s="1"/>
  <c r="CK26" s="1"/>
  <c r="CA31"/>
  <c r="CA32" s="1"/>
  <c r="BS31"/>
  <c r="BR31"/>
  <c r="BR32" s="1"/>
  <c r="BK31"/>
  <c r="BJ31"/>
  <c r="BJ32" s="1"/>
  <c r="C31"/>
  <c r="D31" s="1"/>
  <c r="CQ30"/>
  <c r="CP30"/>
  <c r="CM30"/>
  <c r="CL30"/>
  <c r="CJ30"/>
  <c r="CE30"/>
  <c r="CD30"/>
  <c r="CB30"/>
  <c r="BW30"/>
  <c r="BV30"/>
  <c r="BT30"/>
  <c r="BO30"/>
  <c r="BN30"/>
  <c r="BL30"/>
  <c r="BG30"/>
  <c r="BF30"/>
  <c r="CS30" s="1"/>
  <c r="CV30" s="1"/>
  <c r="BC30"/>
  <c r="BB30"/>
  <c r="AZ30"/>
  <c r="AU30"/>
  <c r="AT30"/>
  <c r="AR30"/>
  <c r="AM30"/>
  <c r="AL30"/>
  <c r="AN30" s="1"/>
  <c r="AJ30"/>
  <c r="AE30"/>
  <c r="AD30"/>
  <c r="AB30"/>
  <c r="W30"/>
  <c r="V30"/>
  <c r="T30"/>
  <c r="O30"/>
  <c r="N30"/>
  <c r="L30"/>
  <c r="I30"/>
  <c r="CQ29"/>
  <c r="CP29"/>
  <c r="CM29"/>
  <c r="CL29"/>
  <c r="CJ29"/>
  <c r="CE29"/>
  <c r="CD29"/>
  <c r="CB29"/>
  <c r="BW29"/>
  <c r="BV29"/>
  <c r="BT29"/>
  <c r="BO29"/>
  <c r="BN29"/>
  <c r="BL29"/>
  <c r="BG29"/>
  <c r="BF29"/>
  <c r="CS29" s="1"/>
  <c r="BC29"/>
  <c r="BB29"/>
  <c r="AZ29"/>
  <c r="AU29"/>
  <c r="AT29"/>
  <c r="AR29"/>
  <c r="AM29"/>
  <c r="AL29"/>
  <c r="AJ29"/>
  <c r="AE29"/>
  <c r="AD29"/>
  <c r="AB29"/>
  <c r="W29"/>
  <c r="V29"/>
  <c r="T29"/>
  <c r="O29"/>
  <c r="N29"/>
  <c r="L29"/>
  <c r="I29"/>
  <c r="CQ28"/>
  <c r="CP28"/>
  <c r="CM28"/>
  <c r="CL28"/>
  <c r="CJ28"/>
  <c r="CE28"/>
  <c r="CD28"/>
  <c r="CB28"/>
  <c r="BW28"/>
  <c r="BV28"/>
  <c r="BX28" s="1"/>
  <c r="BT28"/>
  <c r="BO28"/>
  <c r="BN28"/>
  <c r="BL28"/>
  <c r="BG28"/>
  <c r="BF28"/>
  <c r="CS28" s="1"/>
  <c r="CV28" s="1"/>
  <c r="BC28"/>
  <c r="BB28"/>
  <c r="BD28" s="1"/>
  <c r="AZ28"/>
  <c r="AU28"/>
  <c r="AT28"/>
  <c r="AR28"/>
  <c r="AM28"/>
  <c r="AL28"/>
  <c r="AJ28"/>
  <c r="AE28"/>
  <c r="AD28"/>
  <c r="AB28"/>
  <c r="W28"/>
  <c r="V28"/>
  <c r="T28"/>
  <c r="O28"/>
  <c r="N28"/>
  <c r="L28"/>
  <c r="I28"/>
  <c r="CQ27"/>
  <c r="CP27"/>
  <c r="CM27"/>
  <c r="CL27"/>
  <c r="CJ27"/>
  <c r="CE27"/>
  <c r="CD27"/>
  <c r="CB27"/>
  <c r="BW27"/>
  <c r="BV27"/>
  <c r="BT27"/>
  <c r="BO27"/>
  <c r="BN27"/>
  <c r="BL27"/>
  <c r="BG27"/>
  <c r="BF27"/>
  <c r="CS27" s="1"/>
  <c r="BC27"/>
  <c r="BB27"/>
  <c r="AZ27"/>
  <c r="AU27"/>
  <c r="AT27"/>
  <c r="AR27"/>
  <c r="AM27"/>
  <c r="AL27"/>
  <c r="AJ27"/>
  <c r="AE27"/>
  <c r="AD27"/>
  <c r="AB27"/>
  <c r="W27"/>
  <c r="V27"/>
  <c r="T27"/>
  <c r="O27"/>
  <c r="N27"/>
  <c r="L27"/>
  <c r="I27"/>
  <c r="CP26"/>
  <c r="CR26" s="1"/>
  <c r="CM26"/>
  <c r="CL26"/>
  <c r="CE26"/>
  <c r="CD26"/>
  <c r="CB26"/>
  <c r="BW26"/>
  <c r="BV26"/>
  <c r="BO26"/>
  <c r="BN26"/>
  <c r="BL26"/>
  <c r="BG26"/>
  <c r="BF26"/>
  <c r="CS26" s="1"/>
  <c r="CV26" s="1"/>
  <c r="BC26"/>
  <c r="BB26"/>
  <c r="AZ26"/>
  <c r="AU26"/>
  <c r="AT26"/>
  <c r="AR26"/>
  <c r="AM26"/>
  <c r="AL26"/>
  <c r="AE26"/>
  <c r="AF26" s="1"/>
  <c r="W26"/>
  <c r="V26"/>
  <c r="O26"/>
  <c r="N26"/>
  <c r="I26"/>
  <c r="CQ25"/>
  <c r="CR25" s="1"/>
  <c r="CP25"/>
  <c r="CM25"/>
  <c r="CL25"/>
  <c r="CJ25"/>
  <c r="CE25"/>
  <c r="CD25"/>
  <c r="BW25"/>
  <c r="BV25"/>
  <c r="BT25"/>
  <c r="BO25"/>
  <c r="BN25"/>
  <c r="BL25"/>
  <c r="BG25"/>
  <c r="BF25"/>
  <c r="CS25" s="1"/>
  <c r="CV25" s="1"/>
  <c r="BC25"/>
  <c r="BB25"/>
  <c r="AZ25"/>
  <c r="AU25"/>
  <c r="AT25"/>
  <c r="AR25"/>
  <c r="AM25"/>
  <c r="AL25"/>
  <c r="AJ25"/>
  <c r="AE25"/>
  <c r="AD25"/>
  <c r="AB25"/>
  <c r="W25"/>
  <c r="V25"/>
  <c r="T25"/>
  <c r="O25"/>
  <c r="N25"/>
  <c r="L25"/>
  <c r="I25"/>
  <c r="CQ24"/>
  <c r="CP24"/>
  <c r="CM24"/>
  <c r="CL24"/>
  <c r="CJ24"/>
  <c r="CE24"/>
  <c r="CD24"/>
  <c r="CB24"/>
  <c r="BW24"/>
  <c r="BV24"/>
  <c r="BT24"/>
  <c r="BO24"/>
  <c r="BN24"/>
  <c r="BL24"/>
  <c r="BG24"/>
  <c r="BF24"/>
  <c r="CS24" s="1"/>
  <c r="CV24" s="1"/>
  <c r="BC24"/>
  <c r="BB24"/>
  <c r="AZ24"/>
  <c r="AU24"/>
  <c r="AT24"/>
  <c r="AR24"/>
  <c r="AM24"/>
  <c r="AL24"/>
  <c r="AJ24"/>
  <c r="AE24"/>
  <c r="AD24"/>
  <c r="AB24"/>
  <c r="W24"/>
  <c r="V24"/>
  <c r="T24"/>
  <c r="O24"/>
  <c r="N24"/>
  <c r="L24"/>
  <c r="I24"/>
  <c r="CQ23"/>
  <c r="CP23"/>
  <c r="CM23"/>
  <c r="CL23"/>
  <c r="CJ23"/>
  <c r="CE23"/>
  <c r="CD23"/>
  <c r="CB23"/>
  <c r="BW23"/>
  <c r="BV23"/>
  <c r="BT23"/>
  <c r="BO23"/>
  <c r="BN23"/>
  <c r="BL23"/>
  <c r="BG23"/>
  <c r="BF23"/>
  <c r="CS23" s="1"/>
  <c r="CV23" s="1"/>
  <c r="BC23"/>
  <c r="BB23"/>
  <c r="AZ23"/>
  <c r="AU23"/>
  <c r="AT23"/>
  <c r="AR23"/>
  <c r="AM23"/>
  <c r="AL23"/>
  <c r="AJ23"/>
  <c r="AE23"/>
  <c r="AD23"/>
  <c r="AB23"/>
  <c r="W23"/>
  <c r="V23"/>
  <c r="T23"/>
  <c r="O23"/>
  <c r="N23"/>
  <c r="L23"/>
  <c r="I23"/>
  <c r="CQ22"/>
  <c r="CP22"/>
  <c r="CM22"/>
  <c r="CL22"/>
  <c r="CJ22"/>
  <c r="CE22"/>
  <c r="CD22"/>
  <c r="CB22"/>
  <c r="BW22"/>
  <c r="BV22"/>
  <c r="BT22"/>
  <c r="BO22"/>
  <c r="BN22"/>
  <c r="BL22"/>
  <c r="BG22"/>
  <c r="CT22" s="1"/>
  <c r="BF22"/>
  <c r="CS22" s="1"/>
  <c r="CV22" s="1"/>
  <c r="BC22"/>
  <c r="BB22"/>
  <c r="AZ22"/>
  <c r="AU22"/>
  <c r="AT22"/>
  <c r="AR22"/>
  <c r="AM22"/>
  <c r="AL22"/>
  <c r="AJ22"/>
  <c r="AE22"/>
  <c r="AD22"/>
  <c r="AB22"/>
  <c r="W22"/>
  <c r="V22"/>
  <c r="T22"/>
  <c r="O22"/>
  <c r="N22"/>
  <c r="L22"/>
  <c r="I22"/>
  <c r="CQ21"/>
  <c r="CP21"/>
  <c r="CM21"/>
  <c r="CL21"/>
  <c r="CJ21"/>
  <c r="CE21"/>
  <c r="CD21"/>
  <c r="CB21"/>
  <c r="BW21"/>
  <c r="BV21"/>
  <c r="BT21"/>
  <c r="BO21"/>
  <c r="BN21"/>
  <c r="BL21"/>
  <c r="BG21"/>
  <c r="CT21" s="1"/>
  <c r="BF21"/>
  <c r="CS21" s="1"/>
  <c r="CV21" s="1"/>
  <c r="BC21"/>
  <c r="BB21"/>
  <c r="AZ21"/>
  <c r="AU21"/>
  <c r="AT21"/>
  <c r="AR21"/>
  <c r="AM21"/>
  <c r="AL21"/>
  <c r="AJ21"/>
  <c r="AE21"/>
  <c r="AD21"/>
  <c r="AB21"/>
  <c r="W21"/>
  <c r="V21"/>
  <c r="T21"/>
  <c r="O21"/>
  <c r="N21"/>
  <c r="L21"/>
  <c r="I21"/>
  <c r="CQ20"/>
  <c r="CP20"/>
  <c r="CM20"/>
  <c r="CL20"/>
  <c r="CJ20"/>
  <c r="CE20"/>
  <c r="CD20"/>
  <c r="CB20"/>
  <c r="BW20"/>
  <c r="BV20"/>
  <c r="BT20"/>
  <c r="BO20"/>
  <c r="BN20"/>
  <c r="BL20"/>
  <c r="BG20"/>
  <c r="BF20"/>
  <c r="CS20" s="1"/>
  <c r="CV20" s="1"/>
  <c r="BC20"/>
  <c r="BB20"/>
  <c r="AZ20"/>
  <c r="AU20"/>
  <c r="AT20"/>
  <c r="AR20"/>
  <c r="AM20"/>
  <c r="AL20"/>
  <c r="AJ20"/>
  <c r="AE20"/>
  <c r="AD20"/>
  <c r="AB20"/>
  <c r="W20"/>
  <c r="V20"/>
  <c r="T20"/>
  <c r="O20"/>
  <c r="N20"/>
  <c r="L20"/>
  <c r="I20"/>
  <c r="CQ19"/>
  <c r="CP19"/>
  <c r="CM19"/>
  <c r="CL19"/>
  <c r="CJ19"/>
  <c r="CE19"/>
  <c r="CD19"/>
  <c r="BW19"/>
  <c r="BV19"/>
  <c r="BT19"/>
  <c r="BO19"/>
  <c r="BN19"/>
  <c r="BL19"/>
  <c r="BG19"/>
  <c r="BF19"/>
  <c r="BC19"/>
  <c r="BB19"/>
  <c r="AZ19"/>
  <c r="AU19"/>
  <c r="AT19"/>
  <c r="AR19"/>
  <c r="AM19"/>
  <c r="AL19"/>
  <c r="AJ19"/>
  <c r="AE19"/>
  <c r="AD19"/>
  <c r="AB19"/>
  <c r="W19"/>
  <c r="V19"/>
  <c r="T19"/>
  <c r="O19"/>
  <c r="N19"/>
  <c r="L19"/>
  <c r="I19"/>
  <c r="CQ18"/>
  <c r="CP18"/>
  <c r="CM18"/>
  <c r="CL18"/>
  <c r="CJ18"/>
  <c r="CE18"/>
  <c r="CD18"/>
  <c r="CB18"/>
  <c r="BW18"/>
  <c r="BV18"/>
  <c r="BT18"/>
  <c r="BO18"/>
  <c r="BN18"/>
  <c r="BL18"/>
  <c r="BG18"/>
  <c r="BF18"/>
  <c r="CS18" s="1"/>
  <c r="BC18"/>
  <c r="BB18"/>
  <c r="AZ18"/>
  <c r="AU18"/>
  <c r="AT18"/>
  <c r="AR18"/>
  <c r="AM18"/>
  <c r="AL18"/>
  <c r="AJ18"/>
  <c r="AE18"/>
  <c r="AD18"/>
  <c r="AB18"/>
  <c r="W18"/>
  <c r="V18"/>
  <c r="T18"/>
  <c r="O18"/>
  <c r="N18"/>
  <c r="L18"/>
  <c r="I18"/>
  <c r="CQ17"/>
  <c r="CP17"/>
  <c r="CM17"/>
  <c r="CL17"/>
  <c r="CJ17"/>
  <c r="CE17"/>
  <c r="CD17"/>
  <c r="CB17"/>
  <c r="BW17"/>
  <c r="BV17"/>
  <c r="BT17"/>
  <c r="BO17"/>
  <c r="BN17"/>
  <c r="BL17"/>
  <c r="BG17"/>
  <c r="BF17"/>
  <c r="CS17" s="1"/>
  <c r="BC17"/>
  <c r="BB17"/>
  <c r="AZ17"/>
  <c r="AU17"/>
  <c r="AT17"/>
  <c r="AR17"/>
  <c r="AM17"/>
  <c r="AL17"/>
  <c r="AJ17"/>
  <c r="AE17"/>
  <c r="AD17"/>
  <c r="AB17"/>
  <c r="W17"/>
  <c r="V17"/>
  <c r="T17"/>
  <c r="O17"/>
  <c r="N17"/>
  <c r="L17"/>
  <c r="I17"/>
  <c r="CQ16"/>
  <c r="CP16"/>
  <c r="CM16"/>
  <c r="CL16"/>
  <c r="CJ16"/>
  <c r="CE16"/>
  <c r="CD16"/>
  <c r="CB16"/>
  <c r="BW16"/>
  <c r="BV16"/>
  <c r="BT16"/>
  <c r="BO16"/>
  <c r="BN16"/>
  <c r="BL16"/>
  <c r="BG16"/>
  <c r="BF16"/>
  <c r="CS16" s="1"/>
  <c r="BC16"/>
  <c r="BB16"/>
  <c r="AZ16"/>
  <c r="AU16"/>
  <c r="AT16"/>
  <c r="AR16"/>
  <c r="AM16"/>
  <c r="AL16"/>
  <c r="AJ16"/>
  <c r="AE16"/>
  <c r="AD16"/>
  <c r="AB16"/>
  <c r="W16"/>
  <c r="V16"/>
  <c r="T16"/>
  <c r="O16"/>
  <c r="N16"/>
  <c r="L16"/>
  <c r="I16"/>
  <c r="CQ15"/>
  <c r="CP15"/>
  <c r="CM15"/>
  <c r="CL15"/>
  <c r="CJ15"/>
  <c r="CE15"/>
  <c r="CD15"/>
  <c r="CB15"/>
  <c r="BW15"/>
  <c r="BV15"/>
  <c r="BO15"/>
  <c r="BN15"/>
  <c r="BL15"/>
  <c r="BG15"/>
  <c r="BF15"/>
  <c r="BC15"/>
  <c r="BB15"/>
  <c r="AZ15"/>
  <c r="AU15"/>
  <c r="AT15"/>
  <c r="AR15"/>
  <c r="AM15"/>
  <c r="AL15"/>
  <c r="AJ15"/>
  <c r="AE15"/>
  <c r="AD15"/>
  <c r="AB15"/>
  <c r="W15"/>
  <c r="V15"/>
  <c r="T15"/>
  <c r="O15"/>
  <c r="N15"/>
  <c r="L15"/>
  <c r="I15"/>
  <c r="CQ14"/>
  <c r="CP14"/>
  <c r="CM14"/>
  <c r="CL14"/>
  <c r="CJ14"/>
  <c r="CE14"/>
  <c r="CD14"/>
  <c r="CB14"/>
  <c r="BW14"/>
  <c r="BV14"/>
  <c r="BT14"/>
  <c r="BO14"/>
  <c r="BN14"/>
  <c r="BL14"/>
  <c r="BG14"/>
  <c r="BF14"/>
  <c r="CS14" s="1"/>
  <c r="BC14"/>
  <c r="BB14"/>
  <c r="AZ14"/>
  <c r="AU14"/>
  <c r="AT14"/>
  <c r="AR14"/>
  <c r="AM14"/>
  <c r="AL14"/>
  <c r="AJ14"/>
  <c r="AE14"/>
  <c r="AD14"/>
  <c r="AB14"/>
  <c r="W14"/>
  <c r="V14"/>
  <c r="T14"/>
  <c r="O14"/>
  <c r="N14"/>
  <c r="L14"/>
  <c r="I14"/>
  <c r="CQ13"/>
  <c r="CP13"/>
  <c r="CM13"/>
  <c r="CL13"/>
  <c r="CJ13"/>
  <c r="CE13"/>
  <c r="CD13"/>
  <c r="CB13"/>
  <c r="BW13"/>
  <c r="BV13"/>
  <c r="BT13"/>
  <c r="BO13"/>
  <c r="BN13"/>
  <c r="BL13"/>
  <c r="BG13"/>
  <c r="BF13"/>
  <c r="CS13" s="1"/>
  <c r="BC13"/>
  <c r="BB13"/>
  <c r="AZ13"/>
  <c r="AU13"/>
  <c r="AT13"/>
  <c r="AR13"/>
  <c r="AM13"/>
  <c r="AL13"/>
  <c r="AJ13"/>
  <c r="AE13"/>
  <c r="AD13"/>
  <c r="AB13"/>
  <c r="W13"/>
  <c r="V13"/>
  <c r="T13"/>
  <c r="N13"/>
  <c r="L13"/>
  <c r="I13"/>
  <c r="CQ12"/>
  <c r="CP12"/>
  <c r="CM12"/>
  <c r="CL12"/>
  <c r="CJ12"/>
  <c r="CE12"/>
  <c r="CD12"/>
  <c r="CB12"/>
  <c r="BW12"/>
  <c r="BV12"/>
  <c r="BT12"/>
  <c r="BO12"/>
  <c r="BN12"/>
  <c r="BL12"/>
  <c r="BG12"/>
  <c r="BF12"/>
  <c r="CS12" s="1"/>
  <c r="BC12"/>
  <c r="BB12"/>
  <c r="AZ12"/>
  <c r="AU12"/>
  <c r="AT12"/>
  <c r="AR12"/>
  <c r="AM12"/>
  <c r="AL12"/>
  <c r="AJ12"/>
  <c r="AE12"/>
  <c r="AD12"/>
  <c r="AB12"/>
  <c r="W12"/>
  <c r="V12"/>
  <c r="T12"/>
  <c r="O12"/>
  <c r="N12"/>
  <c r="L12"/>
  <c r="I12"/>
  <c r="CQ11"/>
  <c r="CP11"/>
  <c r="CM11"/>
  <c r="CL11"/>
  <c r="CJ11"/>
  <c r="CE11"/>
  <c r="CD11"/>
  <c r="CB11"/>
  <c r="BW11"/>
  <c r="BV11"/>
  <c r="BO11"/>
  <c r="BN11"/>
  <c r="BL11"/>
  <c r="BG11"/>
  <c r="BF11"/>
  <c r="BC11"/>
  <c r="BB11"/>
  <c r="AZ11"/>
  <c r="AU11"/>
  <c r="AT11"/>
  <c r="AR11"/>
  <c r="AM11"/>
  <c r="AL11"/>
  <c r="AJ11"/>
  <c r="AE11"/>
  <c r="AD11"/>
  <c r="AB11"/>
  <c r="W11"/>
  <c r="V11"/>
  <c r="T11"/>
  <c r="O11"/>
  <c r="N11"/>
  <c r="L11"/>
  <c r="I11"/>
  <c r="CQ10"/>
  <c r="CP10"/>
  <c r="CM10"/>
  <c r="CL10"/>
  <c r="CJ10"/>
  <c r="CE10"/>
  <c r="CD10"/>
  <c r="CB10"/>
  <c r="BW10"/>
  <c r="BV10"/>
  <c r="BT10"/>
  <c r="BO10"/>
  <c r="BN10"/>
  <c r="BL10"/>
  <c r="BG10"/>
  <c r="BF10"/>
  <c r="CS10" s="1"/>
  <c r="BC10"/>
  <c r="BB10"/>
  <c r="AZ10"/>
  <c r="AU10"/>
  <c r="AT10"/>
  <c r="AR10"/>
  <c r="AM10"/>
  <c r="AL10"/>
  <c r="AJ10"/>
  <c r="AE10"/>
  <c r="AD10"/>
  <c r="AB10"/>
  <c r="W10"/>
  <c r="V10"/>
  <c r="T10"/>
  <c r="O10"/>
  <c r="N10"/>
  <c r="L10"/>
  <c r="I10"/>
  <c r="CQ9"/>
  <c r="CP9"/>
  <c r="CM9"/>
  <c r="CL9"/>
  <c r="CJ9"/>
  <c r="CE9"/>
  <c r="CD9"/>
  <c r="CB9"/>
  <c r="BW9"/>
  <c r="BV9"/>
  <c r="BT9"/>
  <c r="BO9"/>
  <c r="BN9"/>
  <c r="BL9"/>
  <c r="BG9"/>
  <c r="BF9"/>
  <c r="CS9" s="1"/>
  <c r="BC9"/>
  <c r="BB9"/>
  <c r="AZ9"/>
  <c r="AU9"/>
  <c r="AT9"/>
  <c r="AR9"/>
  <c r="AM9"/>
  <c r="AL9"/>
  <c r="AJ9"/>
  <c r="AE9"/>
  <c r="AD9"/>
  <c r="W9"/>
  <c r="V9"/>
  <c r="T9"/>
  <c r="O9"/>
  <c r="N9"/>
  <c r="L9"/>
  <c r="I9"/>
  <c r="CQ8"/>
  <c r="CP8"/>
  <c r="CM8"/>
  <c r="CL8"/>
  <c r="CJ8"/>
  <c r="CE8"/>
  <c r="CD8"/>
  <c r="CB8"/>
  <c r="BW8"/>
  <c r="BV8"/>
  <c r="BT8"/>
  <c r="BO8"/>
  <c r="BN8"/>
  <c r="BL8"/>
  <c r="BG8"/>
  <c r="BF8"/>
  <c r="CS8" s="1"/>
  <c r="BC8"/>
  <c r="BB8"/>
  <c r="AZ8"/>
  <c r="AU8"/>
  <c r="AT8"/>
  <c r="AR8"/>
  <c r="AM8"/>
  <c r="AL8"/>
  <c r="AJ8"/>
  <c r="AE8"/>
  <c r="AD8"/>
  <c r="AB8"/>
  <c r="W8"/>
  <c r="V8"/>
  <c r="T8"/>
  <c r="O8"/>
  <c r="N8"/>
  <c r="L8"/>
  <c r="I8"/>
  <c r="CQ7"/>
  <c r="CP7"/>
  <c r="CM7"/>
  <c r="CL7"/>
  <c r="CJ7"/>
  <c r="CE7"/>
  <c r="CD7"/>
  <c r="CB7"/>
  <c r="BW7"/>
  <c r="BV7"/>
  <c r="BT7"/>
  <c r="BO7"/>
  <c r="BN7"/>
  <c r="BL7"/>
  <c r="BG7"/>
  <c r="BF7"/>
  <c r="CS7" s="1"/>
  <c r="BC7"/>
  <c r="BB7"/>
  <c r="AZ7"/>
  <c r="AU7"/>
  <c r="AT7"/>
  <c r="AR7"/>
  <c r="AM7"/>
  <c r="AL7"/>
  <c r="AJ7"/>
  <c r="AE7"/>
  <c r="AD7"/>
  <c r="AB7"/>
  <c r="W7"/>
  <c r="V7"/>
  <c r="T7"/>
  <c r="O7"/>
  <c r="N7"/>
  <c r="L7"/>
  <c r="I7"/>
  <c r="CQ6"/>
  <c r="CP6"/>
  <c r="CM6"/>
  <c r="CL6"/>
  <c r="CJ6"/>
  <c r="CE6"/>
  <c r="CD6"/>
  <c r="CB6"/>
  <c r="BW6"/>
  <c r="BV6"/>
  <c r="BT6"/>
  <c r="BO6"/>
  <c r="BN6"/>
  <c r="BL6"/>
  <c r="BG6"/>
  <c r="BF6"/>
  <c r="CS6" s="1"/>
  <c r="BC6"/>
  <c r="BB6"/>
  <c r="AZ6"/>
  <c r="AU6"/>
  <c r="AT6"/>
  <c r="AR6"/>
  <c r="AM6"/>
  <c r="AL6"/>
  <c r="AJ6"/>
  <c r="AE6"/>
  <c r="AD6"/>
  <c r="AB6"/>
  <c r="W6"/>
  <c r="V6"/>
  <c r="O6"/>
  <c r="N6"/>
  <c r="I6"/>
  <c r="CQ5"/>
  <c r="CP5"/>
  <c r="CM5"/>
  <c r="CL5"/>
  <c r="CJ5"/>
  <c r="CE5"/>
  <c r="CD5"/>
  <c r="CB5"/>
  <c r="BW5"/>
  <c r="BV5"/>
  <c r="BT5"/>
  <c r="BO5"/>
  <c r="BN5"/>
  <c r="BL5"/>
  <c r="BG5"/>
  <c r="CT5" s="1"/>
  <c r="CW5" s="1"/>
  <c r="BF5"/>
  <c r="BC5"/>
  <c r="BB5"/>
  <c r="AZ5"/>
  <c r="AZ31" s="1"/>
  <c r="AZ32" s="1"/>
  <c r="AU5"/>
  <c r="AT5"/>
  <c r="AM5"/>
  <c r="AL5"/>
  <c r="AE5"/>
  <c r="AD5"/>
  <c r="W5"/>
  <c r="V5"/>
  <c r="O5"/>
  <c r="N5"/>
  <c r="I5"/>
  <c r="BN31" l="1"/>
  <c r="BN32" s="1"/>
  <c r="X7"/>
  <c r="CP31"/>
  <c r="CT15"/>
  <c r="BD7"/>
  <c r="CS19"/>
  <c r="CU21"/>
  <c r="BA5"/>
  <c r="BD9"/>
  <c r="BD11"/>
  <c r="CS11"/>
  <c r="CF11"/>
  <c r="CR11"/>
  <c r="BD12"/>
  <c r="CN12"/>
  <c r="AF14"/>
  <c r="CF14"/>
  <c r="CR14"/>
  <c r="CS15"/>
  <c r="BD18"/>
  <c r="CU22"/>
  <c r="BA25"/>
  <c r="CT25"/>
  <c r="BH28"/>
  <c r="BI6"/>
  <c r="CT6"/>
  <c r="BI7"/>
  <c r="CT7"/>
  <c r="CU7" s="1"/>
  <c r="BI9"/>
  <c r="CT9"/>
  <c r="BI10"/>
  <c r="CT10"/>
  <c r="BI11"/>
  <c r="CT11"/>
  <c r="BI12"/>
  <c r="CT12"/>
  <c r="BI16"/>
  <c r="CT16"/>
  <c r="BI17"/>
  <c r="CT17"/>
  <c r="BI18"/>
  <c r="CT18"/>
  <c r="BI19"/>
  <c r="CT19"/>
  <c r="BI23"/>
  <c r="CT23"/>
  <c r="CU23" s="1"/>
  <c r="BI24"/>
  <c r="CT24"/>
  <c r="CU24" s="1"/>
  <c r="BI27"/>
  <c r="CT27"/>
  <c r="BI28"/>
  <c r="CT28"/>
  <c r="BD5"/>
  <c r="CR6"/>
  <c r="AN8"/>
  <c r="BD8"/>
  <c r="AF10"/>
  <c r="CR10"/>
  <c r="BD13"/>
  <c r="BD15"/>
  <c r="CR15"/>
  <c r="CR17"/>
  <c r="AN23"/>
  <c r="BD23"/>
  <c r="AV27"/>
  <c r="CR27"/>
  <c r="BI8"/>
  <c r="CT8"/>
  <c r="BI13"/>
  <c r="CT13"/>
  <c r="BH14"/>
  <c r="CT14"/>
  <c r="BI20"/>
  <c r="CT20"/>
  <c r="BI26"/>
  <c r="CT26"/>
  <c r="BI29"/>
  <c r="CT29"/>
  <c r="BI30"/>
  <c r="CT30"/>
  <c r="CW15"/>
  <c r="BP20"/>
  <c r="CF20"/>
  <c r="CU25"/>
  <c r="CF26"/>
  <c r="CN26"/>
  <c r="CN28"/>
  <c r="AF29"/>
  <c r="CR29"/>
  <c r="CR20"/>
  <c r="CR7"/>
  <c r="CR8"/>
  <c r="CR9"/>
  <c r="CR12"/>
  <c r="CR16"/>
  <c r="CR18"/>
  <c r="CR19"/>
  <c r="BH21"/>
  <c r="CR21"/>
  <c r="BD30"/>
  <c r="BF31"/>
  <c r="CS5"/>
  <c r="CV5" s="1"/>
  <c r="AN22"/>
  <c r="BD22"/>
  <c r="BH22"/>
  <c r="CR22"/>
  <c r="AN24"/>
  <c r="BD24"/>
  <c r="CR24"/>
  <c r="CR30"/>
  <c r="AD31"/>
  <c r="AD32" s="1"/>
  <c r="X16"/>
  <c r="BD16"/>
  <c r="BX22"/>
  <c r="CN22"/>
  <c r="P23"/>
  <c r="BX24"/>
  <c r="CN24"/>
  <c r="AV25"/>
  <c r="BD25"/>
  <c r="BH25"/>
  <c r="AV26"/>
  <c r="BD26"/>
  <c r="BP26"/>
  <c r="BX26"/>
  <c r="BD27"/>
  <c r="BX27"/>
  <c r="CN27"/>
  <c r="AF28"/>
  <c r="CR28"/>
  <c r="BD29"/>
  <c r="CN29"/>
  <c r="P30"/>
  <c r="AF30"/>
  <c r="BH6"/>
  <c r="BH8"/>
  <c r="BH10"/>
  <c r="BH12"/>
  <c r="BH16"/>
  <c r="BH18"/>
  <c r="BH20"/>
  <c r="BH23"/>
  <c r="BH27"/>
  <c r="BH29"/>
  <c r="BI14"/>
  <c r="BI21"/>
  <c r="BI25"/>
  <c r="BH5"/>
  <c r="CR5"/>
  <c r="N31"/>
  <c r="N32" s="1"/>
  <c r="V31"/>
  <c r="V32" s="1"/>
  <c r="AL31"/>
  <c r="AL32" s="1"/>
  <c r="BB31"/>
  <c r="BB32" s="1"/>
  <c r="BV31"/>
  <c r="BV32" s="1"/>
  <c r="BD10"/>
  <c r="P11"/>
  <c r="AV11"/>
  <c r="CR13"/>
  <c r="X14"/>
  <c r="BD14"/>
  <c r="CN14"/>
  <c r="AF15"/>
  <c r="BH15"/>
  <c r="BD17"/>
  <c r="BD19"/>
  <c r="CF19"/>
  <c r="BD20"/>
  <c r="X21"/>
  <c r="BD21"/>
  <c r="CN21"/>
  <c r="P22"/>
  <c r="BX23"/>
  <c r="CN23"/>
  <c r="CR23"/>
  <c r="P24"/>
  <c r="X25"/>
  <c r="BH7"/>
  <c r="BH9"/>
  <c r="BH11"/>
  <c r="BH13"/>
  <c r="BH17"/>
  <c r="BH19"/>
  <c r="BH24"/>
  <c r="BH30"/>
  <c r="BI5"/>
  <c r="BI15"/>
  <c r="BI22"/>
  <c r="BC31"/>
  <c r="BE5" s="1"/>
  <c r="AT31"/>
  <c r="AT32" s="1"/>
  <c r="CN10"/>
  <c r="CF18"/>
  <c r="CF30"/>
  <c r="BX30"/>
  <c r="CF15"/>
  <c r="BX14"/>
  <c r="BX20"/>
  <c r="CN17"/>
  <c r="BX17"/>
  <c r="CC25"/>
  <c r="CK25"/>
  <c r="CF28"/>
  <c r="CF7"/>
  <c r="CC10"/>
  <c r="CC9"/>
  <c r="CC5"/>
  <c r="CC16"/>
  <c r="CC15"/>
  <c r="CC12"/>
  <c r="CC8"/>
  <c r="CC7"/>
  <c r="CC21"/>
  <c r="BX8"/>
  <c r="BX29"/>
  <c r="BS32"/>
  <c r="BU21" s="1"/>
  <c r="BP9"/>
  <c r="BP5"/>
  <c r="BK32"/>
  <c r="BM21" s="1"/>
  <c r="AN14"/>
  <c r="AN5"/>
  <c r="AV9"/>
  <c r="AV8"/>
  <c r="AN9"/>
  <c r="AN29"/>
  <c r="AF8"/>
  <c r="AF27"/>
  <c r="AN10"/>
  <c r="AV16"/>
  <c r="AN13"/>
  <c r="AF17"/>
  <c r="AF13"/>
  <c r="AC5"/>
  <c r="AR31"/>
  <c r="AR32" s="1"/>
  <c r="AN20"/>
  <c r="AN12"/>
  <c r="AC11"/>
  <c r="AC21"/>
  <c r="AC18"/>
  <c r="AC10"/>
  <c r="AC16"/>
  <c r="AC25"/>
  <c r="AU31"/>
  <c r="AV31" s="1"/>
  <c r="AV32" s="1"/>
  <c r="AV28"/>
  <c r="AS25"/>
  <c r="AQ32"/>
  <c r="AS7" s="1"/>
  <c r="AU32"/>
  <c r="AW7" s="1"/>
  <c r="AJ31"/>
  <c r="AJ32" s="1"/>
  <c r="AK25"/>
  <c r="AM31"/>
  <c r="AM32" s="1"/>
  <c r="AK5"/>
  <c r="AE31"/>
  <c r="AE32" s="1"/>
  <c r="X26"/>
  <c r="P28"/>
  <c r="P14"/>
  <c r="X20"/>
  <c r="X9"/>
  <c r="AC8"/>
  <c r="AC9"/>
  <c r="P26"/>
  <c r="X28"/>
  <c r="P20"/>
  <c r="X12"/>
  <c r="P12"/>
  <c r="P9"/>
  <c r="X29"/>
  <c r="X11"/>
  <c r="X10"/>
  <c r="T31"/>
  <c r="T32" s="1"/>
  <c r="W31"/>
  <c r="W32" s="1"/>
  <c r="Y24" s="1"/>
  <c r="O31"/>
  <c r="O32" s="1"/>
  <c r="Q8" s="1"/>
  <c r="BG31"/>
  <c r="X18"/>
  <c r="K32"/>
  <c r="M12" s="1"/>
  <c r="U20"/>
  <c r="U11"/>
  <c r="U10"/>
  <c r="U21"/>
  <c r="U14"/>
  <c r="U13"/>
  <c r="U8"/>
  <c r="U6"/>
  <c r="U5"/>
  <c r="BA21"/>
  <c r="BA19"/>
  <c r="BA18"/>
  <c r="BA16"/>
  <c r="BA15"/>
  <c r="BA13"/>
  <c r="BA11"/>
  <c r="BA10"/>
  <c r="BA9"/>
  <c r="BA8"/>
  <c r="BA7"/>
  <c r="BA20"/>
  <c r="BA17"/>
  <c r="BA14"/>
  <c r="BA12"/>
  <c r="BA6"/>
  <c r="AK18"/>
  <c r="AK21"/>
  <c r="AK19"/>
  <c r="AK15"/>
  <c r="AK6"/>
  <c r="CN30"/>
  <c r="CN20"/>
  <c r="CN19"/>
  <c r="CN18"/>
  <c r="CN16"/>
  <c r="CN15"/>
  <c r="CM31"/>
  <c r="CN13"/>
  <c r="CJ31"/>
  <c r="CJ32" s="1"/>
  <c r="CN11"/>
  <c r="CO5"/>
  <c r="CK30"/>
  <c r="CK24"/>
  <c r="CK23"/>
  <c r="CK22"/>
  <c r="CK21"/>
  <c r="CK20"/>
  <c r="CK19"/>
  <c r="CK18"/>
  <c r="CK14"/>
  <c r="CK11"/>
  <c r="CK10"/>
  <c r="CK9"/>
  <c r="CK8"/>
  <c r="CK7"/>
  <c r="CK28"/>
  <c r="CK27"/>
  <c r="CK17"/>
  <c r="CK16"/>
  <c r="CK15"/>
  <c r="CK13"/>
  <c r="CK12"/>
  <c r="CK6"/>
  <c r="CK5"/>
  <c r="CN9"/>
  <c r="CN8"/>
  <c r="CN7"/>
  <c r="CK29"/>
  <c r="CN5"/>
  <c r="CN25"/>
  <c r="CL31"/>
  <c r="CL32" s="1"/>
  <c r="CF29"/>
  <c r="CF27"/>
  <c r="CC6"/>
  <c r="CC11"/>
  <c r="CC13"/>
  <c r="CC14"/>
  <c r="CC17"/>
  <c r="CC18"/>
  <c r="CF17"/>
  <c r="CF16"/>
  <c r="CC19"/>
  <c r="CF13"/>
  <c r="CF12"/>
  <c r="CB31"/>
  <c r="CB32" s="1"/>
  <c r="CC20"/>
  <c r="CF10"/>
  <c r="CG21"/>
  <c r="CF9"/>
  <c r="CF8"/>
  <c r="CF5"/>
  <c r="CF21"/>
  <c r="CF22"/>
  <c r="CF23"/>
  <c r="CF24"/>
  <c r="CF25"/>
  <c r="BX19"/>
  <c r="BX18"/>
  <c r="BX16"/>
  <c r="BX15"/>
  <c r="BX13"/>
  <c r="BX12"/>
  <c r="BX11"/>
  <c r="BX10"/>
  <c r="BX9"/>
  <c r="BT31"/>
  <c r="BT32" s="1"/>
  <c r="BW31"/>
  <c r="BY25" s="1"/>
  <c r="BX7"/>
  <c r="BU25"/>
  <c r="BX5"/>
  <c r="BX21"/>
  <c r="BX25"/>
  <c r="BM8"/>
  <c r="BM13"/>
  <c r="BM17"/>
  <c r="BP18"/>
  <c r="BP17"/>
  <c r="BM19"/>
  <c r="CQ31"/>
  <c r="BP15"/>
  <c r="BM20"/>
  <c r="BM25"/>
  <c r="BP25"/>
  <c r="BP21"/>
  <c r="BP22"/>
  <c r="BP23"/>
  <c r="BP24"/>
  <c r="BL31"/>
  <c r="BL32" s="1"/>
  <c r="BO31"/>
  <c r="BQ25" s="1"/>
  <c r="BP7"/>
  <c r="BP10"/>
  <c r="BP11"/>
  <c r="BP12"/>
  <c r="BP14"/>
  <c r="BP16"/>
  <c r="BP19"/>
  <c r="BP27"/>
  <c r="BP28"/>
  <c r="BP29"/>
  <c r="BP30"/>
  <c r="BP8"/>
  <c r="BP13"/>
  <c r="AV10"/>
  <c r="AV30"/>
  <c r="AV29"/>
  <c r="AS6"/>
  <c r="AV20"/>
  <c r="AV19"/>
  <c r="AV18"/>
  <c r="AV17"/>
  <c r="AV15"/>
  <c r="AV14"/>
  <c r="AV13"/>
  <c r="AV12"/>
  <c r="AS15"/>
  <c r="AV7"/>
  <c r="AW20"/>
  <c r="AV5"/>
  <c r="AV21"/>
  <c r="AV22"/>
  <c r="AV23"/>
  <c r="AV24"/>
  <c r="AN28"/>
  <c r="AN27"/>
  <c r="AK8"/>
  <c r="AK7"/>
  <c r="AK13"/>
  <c r="AN19"/>
  <c r="AN18"/>
  <c r="AN17"/>
  <c r="AN16"/>
  <c r="AN15"/>
  <c r="AN11"/>
  <c r="AK20"/>
  <c r="AN7"/>
  <c r="AK9"/>
  <c r="AK10"/>
  <c r="AK11"/>
  <c r="AK12"/>
  <c r="AK14"/>
  <c r="AK16"/>
  <c r="AK17"/>
  <c r="AN21"/>
  <c r="AN26"/>
  <c r="AN25"/>
  <c r="AF20"/>
  <c r="AF19"/>
  <c r="AF18"/>
  <c r="AF16"/>
  <c r="AC6"/>
  <c r="AC7"/>
  <c r="AC12"/>
  <c r="AC13"/>
  <c r="AC14"/>
  <c r="AC15"/>
  <c r="AC17"/>
  <c r="AC19"/>
  <c r="AF12"/>
  <c r="AF11"/>
  <c r="AC20"/>
  <c r="AF9"/>
  <c r="AB31"/>
  <c r="AB32" s="1"/>
  <c r="AF7"/>
  <c r="AF5"/>
  <c r="CS31"/>
  <c r="CS32" s="1"/>
  <c r="AF21"/>
  <c r="AF22"/>
  <c r="AF23"/>
  <c r="AF24"/>
  <c r="AF25"/>
  <c r="X30"/>
  <c r="X27"/>
  <c r="X19"/>
  <c r="X17"/>
  <c r="X15"/>
  <c r="X13"/>
  <c r="U7"/>
  <c r="X8"/>
  <c r="U9"/>
  <c r="U12"/>
  <c r="U15"/>
  <c r="U16"/>
  <c r="U17"/>
  <c r="U18"/>
  <c r="U19"/>
  <c r="U25"/>
  <c r="X5"/>
  <c r="X22"/>
  <c r="X23"/>
  <c r="X24"/>
  <c r="P29"/>
  <c r="P27"/>
  <c r="P19"/>
  <c r="P18"/>
  <c r="P17"/>
  <c r="P16"/>
  <c r="P15"/>
  <c r="P13"/>
  <c r="P10"/>
  <c r="L31"/>
  <c r="L32" s="1"/>
  <c r="CT31"/>
  <c r="CT32" s="1"/>
  <c r="P8"/>
  <c r="P7"/>
  <c r="M25"/>
  <c r="P5"/>
  <c r="CV6"/>
  <c r="CV7"/>
  <c r="CV8"/>
  <c r="CV9"/>
  <c r="CV10"/>
  <c r="CV11"/>
  <c r="CV12"/>
  <c r="CV13"/>
  <c r="CV14"/>
  <c r="CV15"/>
  <c r="CX15" s="1"/>
  <c r="CV16"/>
  <c r="CV17"/>
  <c r="CV18"/>
  <c r="CV19"/>
  <c r="P25"/>
  <c r="CV27"/>
  <c r="CV29"/>
  <c r="P21"/>
  <c r="P6"/>
  <c r="X6"/>
  <c r="CG6"/>
  <c r="CW7"/>
  <c r="AW21"/>
  <c r="AW28"/>
  <c r="CG28"/>
  <c r="AW30"/>
  <c r="M29"/>
  <c r="U30"/>
  <c r="U29"/>
  <c r="U28"/>
  <c r="U27"/>
  <c r="U24"/>
  <c r="U23"/>
  <c r="U22"/>
  <c r="AC30"/>
  <c r="AC29"/>
  <c r="AC28"/>
  <c r="AC27"/>
  <c r="AC24"/>
  <c r="AC23"/>
  <c r="AC22"/>
  <c r="AK30"/>
  <c r="AK29"/>
  <c r="AK28"/>
  <c r="AK27"/>
  <c r="AK24"/>
  <c r="AK23"/>
  <c r="AK22"/>
  <c r="AS27"/>
  <c r="BA30"/>
  <c r="BA29"/>
  <c r="BA28"/>
  <c r="BA27"/>
  <c r="BA26"/>
  <c r="BA24"/>
  <c r="BA23"/>
  <c r="BA22"/>
  <c r="BM30"/>
  <c r="BM28"/>
  <c r="BM24"/>
  <c r="BM22"/>
  <c r="BU26"/>
  <c r="CC30"/>
  <c r="CC29"/>
  <c r="CC28"/>
  <c r="CC27"/>
  <c r="CC26"/>
  <c r="CC24"/>
  <c r="CC23"/>
  <c r="CC22"/>
  <c r="AF6"/>
  <c r="AN6"/>
  <c r="AV6"/>
  <c r="BD6"/>
  <c r="BP6"/>
  <c r="BX6"/>
  <c r="CF6"/>
  <c r="CN6"/>
  <c r="AW27"/>
  <c r="CW21"/>
  <c r="CW22"/>
  <c r="CW23"/>
  <c r="CG24"/>
  <c r="CW24"/>
  <c r="AG25"/>
  <c r="AO25"/>
  <c r="BE25"/>
  <c r="CG25"/>
  <c r="CO25"/>
  <c r="CW25"/>
  <c r="CU15" l="1"/>
  <c r="CU30"/>
  <c r="CW30"/>
  <c r="CU29"/>
  <c r="CW29"/>
  <c r="CW26"/>
  <c r="CU20"/>
  <c r="CW20"/>
  <c r="CU14"/>
  <c r="CW14"/>
  <c r="CU13"/>
  <c r="CW13"/>
  <c r="CU8"/>
  <c r="CW8"/>
  <c r="CU28"/>
  <c r="CW28"/>
  <c r="CU27"/>
  <c r="CW27"/>
  <c r="CX27" s="1"/>
  <c r="CU19"/>
  <c r="CW19"/>
  <c r="CX19" s="1"/>
  <c r="CU18"/>
  <c r="CW18"/>
  <c r="CX18" s="1"/>
  <c r="CU17"/>
  <c r="CW17"/>
  <c r="CX17" s="1"/>
  <c r="CU16"/>
  <c r="CW16"/>
  <c r="CU12"/>
  <c r="CW12"/>
  <c r="CW11"/>
  <c r="CU11"/>
  <c r="CU10"/>
  <c r="CW10"/>
  <c r="CX10" s="1"/>
  <c r="CU9"/>
  <c r="CW9"/>
  <c r="CX9" s="1"/>
  <c r="CU6"/>
  <c r="CW6"/>
  <c r="CX13"/>
  <c r="CU5"/>
  <c r="CX5"/>
  <c r="BI31"/>
  <c r="BI32" s="1"/>
  <c r="BD31"/>
  <c r="BC32"/>
  <c r="BU20"/>
  <c r="BU30"/>
  <c r="BU14"/>
  <c r="BU9"/>
  <c r="BU13"/>
  <c r="BP31"/>
  <c r="BP32" s="1"/>
  <c r="BM23"/>
  <c r="BM27"/>
  <c r="BM29"/>
  <c r="BM18"/>
  <c r="BM15"/>
  <c r="BM9"/>
  <c r="BM6"/>
  <c r="BU23"/>
  <c r="BU28"/>
  <c r="BU18"/>
  <c r="BU5"/>
  <c r="BU17"/>
  <c r="BU11"/>
  <c r="BU22"/>
  <c r="BU24"/>
  <c r="BU27"/>
  <c r="BU29"/>
  <c r="BU19"/>
  <c r="BU15"/>
  <c r="BU6"/>
  <c r="BU16"/>
  <c r="BU12"/>
  <c r="BU10"/>
  <c r="CM32"/>
  <c r="CO12" s="1"/>
  <c r="BX31"/>
  <c r="BX32" s="1"/>
  <c r="BW32"/>
  <c r="BY9" s="1"/>
  <c r="BU8"/>
  <c r="BU7"/>
  <c r="BO32"/>
  <c r="BQ19" s="1"/>
  <c r="BM16"/>
  <c r="BM14"/>
  <c r="BM12"/>
  <c r="BM11"/>
  <c r="BM10"/>
  <c r="BM7"/>
  <c r="BM5"/>
  <c r="M23"/>
  <c r="M14"/>
  <c r="M27"/>
  <c r="M18"/>
  <c r="M10"/>
  <c r="AS13"/>
  <c r="AW16"/>
  <c r="AW12"/>
  <c r="M22"/>
  <c r="M24"/>
  <c r="M28"/>
  <c r="M20"/>
  <c r="M16"/>
  <c r="M11"/>
  <c r="M13"/>
  <c r="AS23"/>
  <c r="AS29"/>
  <c r="AS18"/>
  <c r="AS9"/>
  <c r="AS8"/>
  <c r="AS22"/>
  <c r="AS24"/>
  <c r="AS28"/>
  <c r="AS30"/>
  <c r="AS19"/>
  <c r="AS16"/>
  <c r="AS11"/>
  <c r="AS14"/>
  <c r="AS12"/>
  <c r="AN31"/>
  <c r="AN32" s="1"/>
  <c r="AG5"/>
  <c r="AF31"/>
  <c r="Y28"/>
  <c r="Y21"/>
  <c r="Q27"/>
  <c r="Q11"/>
  <c r="AW25"/>
  <c r="AW24"/>
  <c r="AW19"/>
  <c r="AW11"/>
  <c r="AW14"/>
  <c r="AW8"/>
  <c r="AW5"/>
  <c r="AS21"/>
  <c r="AS20"/>
  <c r="AS17"/>
  <c r="AS10"/>
  <c r="AW23"/>
  <c r="AW22"/>
  <c r="AW29"/>
  <c r="AW6"/>
  <c r="AW18"/>
  <c r="AW15"/>
  <c r="AW9"/>
  <c r="AW17"/>
  <c r="AW13"/>
  <c r="AW10"/>
  <c r="AO21"/>
  <c r="AO15"/>
  <c r="AO28"/>
  <c r="AO23"/>
  <c r="AO24"/>
  <c r="AG8"/>
  <c r="AG28"/>
  <c r="AG23"/>
  <c r="AG30"/>
  <c r="Q22"/>
  <c r="Q19"/>
  <c r="Q15"/>
  <c r="Q7"/>
  <c r="Q5"/>
  <c r="M30"/>
  <c r="M19"/>
  <c r="M17"/>
  <c r="M15"/>
  <c r="Q25"/>
  <c r="Q24"/>
  <c r="Q23"/>
  <c r="Q29"/>
  <c r="Q21"/>
  <c r="Q6"/>
  <c r="Q17"/>
  <c r="Q13"/>
  <c r="Q9"/>
  <c r="Y25"/>
  <c r="Q30"/>
  <c r="Q28"/>
  <c r="Q20"/>
  <c r="Q18"/>
  <c r="Q16"/>
  <c r="Q14"/>
  <c r="Q12"/>
  <c r="Q10"/>
  <c r="M21"/>
  <c r="M8"/>
  <c r="M9"/>
  <c r="M7"/>
  <c r="M6"/>
  <c r="Y30"/>
  <c r="CN31"/>
  <c r="CN32" s="1"/>
  <c r="CG27"/>
  <c r="CG18"/>
  <c r="CG16"/>
  <c r="CG26"/>
  <c r="CG23"/>
  <c r="CG22"/>
  <c r="CG29"/>
  <c r="CG30"/>
  <c r="CG14"/>
  <c r="CG9"/>
  <c r="CG20"/>
  <c r="CG17"/>
  <c r="CG11"/>
  <c r="CG12"/>
  <c r="CG7"/>
  <c r="CG13"/>
  <c r="CG19"/>
  <c r="CG15"/>
  <c r="CG10"/>
  <c r="CG8"/>
  <c r="CG5"/>
  <c r="BY5"/>
  <c r="BQ5"/>
  <c r="AO29"/>
  <c r="AO6"/>
  <c r="AO22"/>
  <c r="AO30"/>
  <c r="AO27"/>
  <c r="AO7"/>
  <c r="AO17"/>
  <c r="AO16"/>
  <c r="AO14"/>
  <c r="AO12"/>
  <c r="AO11"/>
  <c r="AO10"/>
  <c r="AO9"/>
  <c r="AO8"/>
  <c r="AO19"/>
  <c r="AO13"/>
  <c r="AO20"/>
  <c r="AO18"/>
  <c r="AO5"/>
  <c r="AG7"/>
  <c r="AG16"/>
  <c r="AG14"/>
  <c r="AG20"/>
  <c r="AG11"/>
  <c r="AG17"/>
  <c r="AG9"/>
  <c r="AG24"/>
  <c r="AG22"/>
  <c r="AG29"/>
  <c r="AG27"/>
  <c r="AG21"/>
  <c r="AG6"/>
  <c r="AG18"/>
  <c r="AG12"/>
  <c r="AG10"/>
  <c r="AG19"/>
  <c r="AG15"/>
  <c r="AG13"/>
  <c r="Y27"/>
  <c r="Y6"/>
  <c r="Y19"/>
  <c r="Y17"/>
  <c r="Y15"/>
  <c r="Y9"/>
  <c r="Y13"/>
  <c r="Y10"/>
  <c r="Y5"/>
  <c r="Y23"/>
  <c r="Y22"/>
  <c r="Y29"/>
  <c r="Y20"/>
  <c r="Y18"/>
  <c r="Y16"/>
  <c r="Y12"/>
  <c r="Y7"/>
  <c r="Y14"/>
  <c r="Y11"/>
  <c r="Y8"/>
  <c r="CV31"/>
  <c r="CV32" s="1"/>
  <c r="CX25"/>
  <c r="CX24"/>
  <c r="CX23"/>
  <c r="CR31"/>
  <c r="CX22"/>
  <c r="CX21"/>
  <c r="CX7"/>
  <c r="BH31"/>
  <c r="BH32" s="1"/>
  <c r="CU31"/>
  <c r="CW31"/>
  <c r="CW32" s="1"/>
  <c r="CX12" l="1"/>
  <c r="CX16"/>
  <c r="CX28"/>
  <c r="CX8"/>
  <c r="CX20"/>
  <c r="CX26"/>
  <c r="CX30"/>
  <c r="CX6"/>
  <c r="CX14"/>
  <c r="CX29"/>
  <c r="CX11"/>
  <c r="BE8"/>
  <c r="BE11"/>
  <c r="BE13"/>
  <c r="BE16"/>
  <c r="BE7"/>
  <c r="BE14"/>
  <c r="BE19"/>
  <c r="BE27"/>
  <c r="BE26"/>
  <c r="BE28"/>
  <c r="BE22"/>
  <c r="BE24"/>
  <c r="BE21"/>
  <c r="BE9"/>
  <c r="BE12"/>
  <c r="BE15"/>
  <c r="BE18"/>
  <c r="BE10"/>
  <c r="BE17"/>
  <c r="BE20"/>
  <c r="BE6"/>
  <c r="BE29"/>
  <c r="BE30"/>
  <c r="BE23"/>
  <c r="CO20"/>
  <c r="CO7"/>
  <c r="CO16"/>
  <c r="CO28"/>
  <c r="BQ13"/>
  <c r="BY17"/>
  <c r="CO15"/>
  <c r="CO11"/>
  <c r="CO10"/>
  <c r="CO6"/>
  <c r="CO27"/>
  <c r="BQ12"/>
  <c r="BQ14"/>
  <c r="BQ28"/>
  <c r="BY19"/>
  <c r="BQ20"/>
  <c r="BQ15"/>
  <c r="CO17"/>
  <c r="CO9"/>
  <c r="CO18"/>
  <c r="CO13"/>
  <c r="CO19"/>
  <c r="CO8"/>
  <c r="CO21"/>
  <c r="CO30"/>
  <c r="CO23"/>
  <c r="CO26"/>
  <c r="CO29"/>
  <c r="CO22"/>
  <c r="CO14"/>
  <c r="CO24"/>
  <c r="BY12"/>
  <c r="BY6"/>
  <c r="BY11"/>
  <c r="BY20"/>
  <c r="BY18"/>
  <c r="BY15"/>
  <c r="BY8"/>
  <c r="BY13"/>
  <c r="BY14"/>
  <c r="BY7"/>
  <c r="BY27"/>
  <c r="BY16"/>
  <c r="BY21"/>
  <c r="BY26"/>
  <c r="BY10"/>
  <c r="BY29"/>
  <c r="BY23"/>
  <c r="BY28"/>
  <c r="BY30"/>
  <c r="BY22"/>
  <c r="BY24"/>
  <c r="BQ9"/>
  <c r="BQ27"/>
  <c r="BQ30"/>
  <c r="BQ29"/>
  <c r="BQ22"/>
  <c r="BQ6"/>
  <c r="BQ23"/>
  <c r="BQ24"/>
  <c r="BQ8"/>
  <c r="BQ17"/>
  <c r="BQ10"/>
  <c r="BQ16"/>
  <c r="BQ7"/>
  <c r="BQ18"/>
  <c r="BQ11"/>
  <c r="BQ21"/>
  <c r="CX31"/>
  <c r="CX32" s="1"/>
</calcChain>
</file>

<file path=xl/sharedStrings.xml><?xml version="1.0" encoding="utf-8"?>
<sst xmlns="http://schemas.openxmlformats.org/spreadsheetml/2006/main" count="147" uniqueCount="74">
  <si>
    <t>№№ п/п</t>
  </si>
  <si>
    <t>Адреса домов</t>
  </si>
  <si>
    <t xml:space="preserve">ул. Больничный городок, 5 </t>
  </si>
  <si>
    <t xml:space="preserve">ул. Владыкина, 4 </t>
  </si>
  <si>
    <t xml:space="preserve">ул. Некрасова, 24 </t>
  </si>
  <si>
    <t>Ул. Ломоносова, 61</t>
  </si>
  <si>
    <t xml:space="preserve">ул. Пушкина, 10 </t>
  </si>
  <si>
    <t xml:space="preserve"> 2016 Тариф за 1 м2, руб</t>
  </si>
  <si>
    <t>2017 за 1м2, руб</t>
  </si>
  <si>
    <t xml:space="preserve">Ул. Ломоносова, 67 </t>
  </si>
  <si>
    <t xml:space="preserve">ул. Ж/дорожная, 18 </t>
  </si>
  <si>
    <t>Чепца, Труда, 19</t>
  </si>
  <si>
    <t xml:space="preserve">ул. Больничный городок, 3 </t>
  </si>
  <si>
    <t>ул. Осипенко, 3</t>
  </si>
  <si>
    <t xml:space="preserve">ул. Механизаторов, 31  </t>
  </si>
  <si>
    <t>S,м2</t>
  </si>
  <si>
    <t>Показания ЯНВАРЬ, Гкал</t>
  </si>
  <si>
    <r>
      <t>ул. Пушкина, 13</t>
    </r>
    <r>
      <rPr>
        <b/>
        <u/>
        <sz val="10"/>
        <color indexed="10"/>
        <rFont val="Times New Roman"/>
        <family val="1"/>
        <charset val="204"/>
      </rPr>
      <t xml:space="preserve"> </t>
    </r>
  </si>
  <si>
    <t>ул. Больничный городок 9</t>
  </si>
  <si>
    <t>Не работал. Вновь установленный</t>
  </si>
  <si>
    <t>Средние показания по всем МКД</t>
  </si>
  <si>
    <t>ВСЕГО</t>
  </si>
  <si>
    <t>Показания ФЕВРАЛЬ , Гкал</t>
  </si>
  <si>
    <t>Показания МАРТ , Гкал</t>
  </si>
  <si>
    <t>Показания АПРЕЛЬ , Гкал</t>
  </si>
  <si>
    <t>Показания МАЙ , Гкал</t>
  </si>
  <si>
    <t>Показания СЕНТЯБРЬ , Гкал</t>
  </si>
  <si>
    <t>Показания ОКТЯБРЬ , Гкал</t>
  </si>
  <si>
    <t>Показания НОЯБРЬ , Гкал</t>
  </si>
  <si>
    <t>Показания ДЕКАБРЬ , Гкал</t>
  </si>
  <si>
    <t>Показания ИЮНЬ , Гкал</t>
  </si>
  <si>
    <t>Потребление с минусом</t>
  </si>
  <si>
    <t>Потребление с плюсом</t>
  </si>
  <si>
    <t>ул. Азина, 24</t>
  </si>
  <si>
    <t>Разница от средних по всем МКД 2023</t>
  </si>
  <si>
    <r>
      <t xml:space="preserve">Разница </t>
    </r>
    <r>
      <rPr>
        <b/>
        <sz val="7"/>
        <rFont val="Times New Roman"/>
        <family val="1"/>
        <charset val="204"/>
      </rPr>
      <t>(2023-2022)</t>
    </r>
  </si>
  <si>
    <t>Совмещено 2 месяца</t>
  </si>
  <si>
    <t>2024</t>
  </si>
  <si>
    <t xml:space="preserve">ул. Ленина, 54                        </t>
  </si>
  <si>
    <t xml:space="preserve">ул. Некрасова, 6                           </t>
  </si>
  <si>
    <t xml:space="preserve">ул. Некрасова, 8                       </t>
  </si>
  <si>
    <t xml:space="preserve">Ул. Ломоносова, 63           </t>
  </si>
  <si>
    <t xml:space="preserve">Ул. Ломоносова, 65         </t>
  </si>
  <si>
    <t xml:space="preserve">ул. Ленина, 46                     </t>
  </si>
  <si>
    <t xml:space="preserve">ул. Больничный городок, 2 </t>
  </si>
  <si>
    <t xml:space="preserve">ул. Больничный гор, 10        </t>
  </si>
  <si>
    <r>
      <t xml:space="preserve">Разница </t>
    </r>
    <r>
      <rPr>
        <b/>
        <sz val="7"/>
        <rFont val="Times New Roman"/>
        <family val="1"/>
        <charset val="204"/>
      </rPr>
      <t>(2024-2023)</t>
    </r>
  </si>
  <si>
    <t>Разница от средних по всем МКД 2024</t>
  </si>
  <si>
    <r>
      <rPr>
        <b/>
        <sz val="11"/>
        <rFont val="Times New Roman"/>
        <family val="1"/>
        <charset val="204"/>
      </rPr>
      <t>Справочно,</t>
    </r>
    <r>
      <rPr>
        <b/>
        <sz val="8"/>
        <rFont val="Times New Roman"/>
        <family val="1"/>
        <charset val="204"/>
      </rPr>
      <t xml:space="preserve"> место по экономичности потребления тепловой энергии         </t>
    </r>
    <r>
      <rPr>
        <b/>
        <sz val="11"/>
        <rFont val="Times New Roman"/>
        <family val="1"/>
        <charset val="204"/>
      </rPr>
      <t>2024</t>
    </r>
  </si>
  <si>
    <t>4</t>
  </si>
  <si>
    <t>10</t>
  </si>
  <si>
    <t>11-12</t>
  </si>
  <si>
    <r>
      <t>ул. Больничный городок, 7</t>
    </r>
    <r>
      <rPr>
        <sz val="6"/>
        <color rgb="FFFF0000"/>
        <rFont val="Times New Roman"/>
        <family val="1"/>
        <charset val="204"/>
      </rPr>
      <t xml:space="preserve"> </t>
    </r>
  </si>
  <si>
    <t>Всего с полгода 01.01 по 30.06.2024</t>
  </si>
  <si>
    <t>2025</t>
  </si>
  <si>
    <t>Всего с полгода 01.01 по 30.06.2025</t>
  </si>
  <si>
    <t>На 1 м2 2024</t>
  </si>
  <si>
    <t>На 1м2 2025</t>
  </si>
  <si>
    <t>Разница на 1м2         (2025-2024)</t>
  </si>
  <si>
    <t>Разница на 1м2 от средних по всем МКД 2025</t>
  </si>
  <si>
    <r>
      <t xml:space="preserve">ул. Больничный городок, </t>
    </r>
    <r>
      <rPr>
        <sz val="8"/>
        <rFont val="Times New Roman"/>
        <family val="1"/>
        <charset val="204"/>
      </rPr>
      <t>1</t>
    </r>
  </si>
  <si>
    <t xml:space="preserve">Ул. Ломоносова, 69  </t>
  </si>
  <si>
    <r>
      <t>ул. Пушкина, 5</t>
    </r>
    <r>
      <rPr>
        <sz val="10"/>
        <color rgb="FFFF0000"/>
        <rFont val="Times New Roman"/>
        <family val="1"/>
        <charset val="204"/>
      </rPr>
      <t xml:space="preserve"> </t>
    </r>
    <r>
      <rPr>
        <sz val="6"/>
        <color rgb="FFFF0000"/>
        <rFont val="Times New Roman"/>
        <family val="1"/>
        <charset val="204"/>
      </rPr>
      <t xml:space="preserve"> </t>
    </r>
  </si>
  <si>
    <t>Разница           2024-2025 с полгода 01.01 по 30.06. в Гкал</t>
  </si>
  <si>
    <t>Гкал на 1м2 за полугодие 2025</t>
  </si>
  <si>
    <t>Всего с полгода 01.09 по 31.12.2024, Гкал</t>
  </si>
  <si>
    <t>Всего с полгода 01.09 по 31.12.2025, Гкал</t>
  </si>
  <si>
    <t>Разница           2024-2025 с полгода 01.09 по 31.12, Гкал</t>
  </si>
  <si>
    <r>
      <t xml:space="preserve">Разница </t>
    </r>
    <r>
      <rPr>
        <b/>
        <sz val="7"/>
        <rFont val="Times New Roman"/>
        <family val="1"/>
        <charset val="204"/>
      </rPr>
      <t>(2025-2024)</t>
    </r>
  </si>
  <si>
    <t>ВСЕГО, Гкал</t>
  </si>
  <si>
    <r>
      <rPr>
        <b/>
        <sz val="11"/>
        <rFont val="Times New Roman"/>
        <family val="1"/>
        <charset val="204"/>
      </rPr>
      <t xml:space="preserve">Справочно, </t>
    </r>
    <r>
      <rPr>
        <b/>
        <sz val="8"/>
        <rFont val="Times New Roman"/>
        <family val="1"/>
        <charset val="204"/>
      </rPr>
      <t xml:space="preserve">место по экономичности потребления тепловой энергии              </t>
    </r>
    <r>
      <rPr>
        <b/>
        <sz val="11"/>
        <rFont val="Times New Roman"/>
        <family val="1"/>
        <charset val="204"/>
      </rPr>
      <t>2025</t>
    </r>
  </si>
  <si>
    <t>Расчётное или Не работал какое-то время</t>
  </si>
  <si>
    <t>После поверки ОДПУ</t>
  </si>
  <si>
    <r>
      <t xml:space="preserve">Разница ВСЕГО             </t>
    </r>
    <r>
      <rPr>
        <b/>
        <sz val="7"/>
        <rFont val="Times New Roman"/>
        <family val="1"/>
        <charset val="204"/>
      </rPr>
      <t>(2024-2025)</t>
    </r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</si>
</sst>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000"/>
    <numFmt numFmtId="166" formatCode="0.000"/>
  </numFmts>
  <fonts count="16">
    <font>
      <sz val="10"/>
      <name val="Arial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6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64" fontId="1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3" fillId="0" borderId="0" xfId="0" applyFont="1"/>
    <xf numFmtId="0" fontId="1" fillId="10" borderId="1" xfId="0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/>
    <xf numFmtId="0" fontId="11" fillId="14" borderId="1" xfId="0" applyFont="1" applyFill="1" applyBorder="1" applyAlignment="1">
      <alignment vertical="center" wrapText="1"/>
    </xf>
    <xf numFmtId="2" fontId="11" fillId="14" borderId="1" xfId="0" applyNumberFormat="1" applyFont="1" applyFill="1" applyBorder="1" applyAlignment="1">
      <alignment horizontal="center" vertical="center" wrapText="1"/>
    </xf>
    <xf numFmtId="164" fontId="12" fillId="14" borderId="1" xfId="0" applyNumberFormat="1" applyFont="1" applyFill="1" applyBorder="1" applyAlignment="1">
      <alignment horizontal="center" vertical="center" wrapText="1"/>
    </xf>
    <xf numFmtId="0" fontId="1" fillId="23" borderId="0" xfId="0" applyFont="1" applyFill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4" fontId="5" fillId="11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164" fontId="1" fillId="21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4" fontId="12" fillId="14" borderId="7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13" fillId="21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0" borderId="10" xfId="0" applyNumberFormat="1" applyFont="1" applyFill="1" applyBorder="1" applyAlignment="1">
      <alignment horizontal="center" vertical="center" wrapText="1"/>
    </xf>
    <xf numFmtId="164" fontId="3" fillId="20" borderId="11" xfId="0" applyNumberFormat="1" applyFont="1" applyFill="1" applyBorder="1" applyAlignment="1">
      <alignment horizontal="center" vertical="center" wrapText="1"/>
    </xf>
    <xf numFmtId="164" fontId="3" fillId="20" borderId="12" xfId="0" applyNumberFormat="1" applyFont="1" applyFill="1" applyBorder="1" applyAlignment="1">
      <alignment horizontal="center" vertical="center" wrapText="1"/>
    </xf>
    <xf numFmtId="164" fontId="3" fillId="20" borderId="6" xfId="0" applyNumberFormat="1" applyFont="1" applyFill="1" applyBorder="1" applyAlignment="1">
      <alignment horizontal="center" vertical="center" wrapText="1"/>
    </xf>
    <xf numFmtId="164" fontId="3" fillId="20" borderId="13" xfId="0" applyNumberFormat="1" applyFont="1" applyFill="1" applyBorder="1" applyAlignment="1">
      <alignment horizontal="center" vertical="center" wrapText="1"/>
    </xf>
    <xf numFmtId="164" fontId="3" fillId="20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9" fillId="20" borderId="10" xfId="0" applyFont="1" applyFill="1" applyBorder="1" applyAlignment="1">
      <alignment horizontal="center" vertical="center" wrapText="1"/>
    </xf>
    <xf numFmtId="0" fontId="9" fillId="20" borderId="11" xfId="0" applyFont="1" applyFill="1" applyBorder="1" applyAlignment="1">
      <alignment horizontal="center" vertical="center" wrapText="1"/>
    </xf>
    <xf numFmtId="0" fontId="9" fillId="20" borderId="6" xfId="0" applyFont="1" applyFill="1" applyBorder="1" applyAlignment="1">
      <alignment horizontal="center" vertical="center" wrapText="1"/>
    </xf>
    <xf numFmtId="0" fontId="9" fillId="20" borderId="13" xfId="0" applyFont="1" applyFill="1" applyBorder="1" applyAlignment="1">
      <alignment horizontal="center" vertical="center" wrapText="1"/>
    </xf>
    <xf numFmtId="164" fontId="3" fillId="20" borderId="7" xfId="0" applyNumberFormat="1" applyFont="1" applyFill="1" applyBorder="1" applyAlignment="1">
      <alignment horizontal="center" vertical="center" wrapText="1"/>
    </xf>
    <xf numFmtId="164" fontId="3" fillId="20" borderId="8" xfId="0" applyNumberFormat="1" applyFont="1" applyFill="1" applyBorder="1" applyAlignment="1">
      <alignment horizontal="center" vertical="center" wrapText="1"/>
    </xf>
    <xf numFmtId="164" fontId="3" fillId="20" borderId="4" xfId="0" applyNumberFormat="1" applyFont="1" applyFill="1" applyBorder="1" applyAlignment="1">
      <alignment horizontal="center" vertical="center" wrapText="1"/>
    </xf>
    <xf numFmtId="164" fontId="3" fillId="21" borderId="10" xfId="0" applyNumberFormat="1" applyFont="1" applyFill="1" applyBorder="1" applyAlignment="1">
      <alignment horizontal="center" vertical="center" wrapText="1"/>
    </xf>
    <xf numFmtId="164" fontId="3" fillId="21" borderId="11" xfId="0" applyNumberFormat="1" applyFont="1" applyFill="1" applyBorder="1" applyAlignment="1">
      <alignment horizontal="center" vertical="center" wrapText="1"/>
    </xf>
    <xf numFmtId="164" fontId="3" fillId="21" borderId="12" xfId="0" applyNumberFormat="1" applyFont="1" applyFill="1" applyBorder="1" applyAlignment="1">
      <alignment horizontal="center" vertical="center" wrapText="1"/>
    </xf>
    <xf numFmtId="164" fontId="3" fillId="21" borderId="6" xfId="0" applyNumberFormat="1" applyFont="1" applyFill="1" applyBorder="1" applyAlignment="1">
      <alignment horizontal="center" vertical="center" wrapText="1"/>
    </xf>
    <xf numFmtId="164" fontId="3" fillId="21" borderId="13" xfId="0" applyNumberFormat="1" applyFont="1" applyFill="1" applyBorder="1" applyAlignment="1">
      <alignment horizontal="center" vertical="center" wrapText="1"/>
    </xf>
    <xf numFmtId="164" fontId="3" fillId="21" borderId="5" xfId="0" applyNumberFormat="1" applyFont="1" applyFill="1" applyBorder="1" applyAlignment="1">
      <alignment horizontal="center" vertical="center" wrapText="1"/>
    </xf>
    <xf numFmtId="49" fontId="11" fillId="20" borderId="7" xfId="0" applyNumberFormat="1" applyFont="1" applyFill="1" applyBorder="1" applyAlignment="1">
      <alignment horizontal="center" vertical="center" wrapText="1"/>
    </xf>
    <xf numFmtId="49" fontId="11" fillId="20" borderId="8" xfId="0" applyNumberFormat="1" applyFont="1" applyFill="1" applyBorder="1" applyAlignment="1">
      <alignment horizontal="center" vertical="center" wrapText="1"/>
    </xf>
    <xf numFmtId="49" fontId="11" fillId="20" borderId="4" xfId="0" applyNumberFormat="1" applyFont="1" applyFill="1" applyBorder="1" applyAlignment="1">
      <alignment horizontal="center" vertical="center" wrapText="1"/>
    </xf>
    <xf numFmtId="164" fontId="3" fillId="16" borderId="10" xfId="0" applyNumberFormat="1" applyFont="1" applyFill="1" applyBorder="1" applyAlignment="1">
      <alignment horizontal="center" vertical="center" wrapText="1"/>
    </xf>
    <xf numFmtId="164" fontId="3" fillId="16" borderId="11" xfId="0" applyNumberFormat="1" applyFont="1" applyFill="1" applyBorder="1" applyAlignment="1">
      <alignment horizontal="center" vertical="center" wrapText="1"/>
    </xf>
    <xf numFmtId="164" fontId="3" fillId="16" borderId="12" xfId="0" applyNumberFormat="1" applyFont="1" applyFill="1" applyBorder="1" applyAlignment="1">
      <alignment horizontal="center" vertical="center" wrapText="1"/>
    </xf>
    <xf numFmtId="164" fontId="3" fillId="16" borderId="6" xfId="0" applyNumberFormat="1" applyFont="1" applyFill="1" applyBorder="1" applyAlignment="1">
      <alignment horizontal="center" vertical="center" wrapText="1"/>
    </xf>
    <xf numFmtId="164" fontId="3" fillId="16" borderId="13" xfId="0" applyNumberFormat="1" applyFont="1" applyFill="1" applyBorder="1" applyAlignment="1">
      <alignment horizontal="center" vertical="center" wrapText="1"/>
    </xf>
    <xf numFmtId="164" fontId="3" fillId="16" borderId="5" xfId="0" applyNumberFormat="1" applyFont="1" applyFill="1" applyBorder="1" applyAlignment="1">
      <alignment horizontal="center" vertical="center" wrapText="1"/>
    </xf>
    <xf numFmtId="164" fontId="3" fillId="22" borderId="10" xfId="0" applyNumberFormat="1" applyFont="1" applyFill="1" applyBorder="1" applyAlignment="1">
      <alignment horizontal="center" vertical="center" wrapText="1"/>
    </xf>
    <xf numFmtId="164" fontId="3" fillId="22" borderId="11" xfId="0" applyNumberFormat="1" applyFont="1" applyFill="1" applyBorder="1" applyAlignment="1">
      <alignment horizontal="center" vertical="center" wrapText="1"/>
    </xf>
    <xf numFmtId="164" fontId="3" fillId="22" borderId="12" xfId="0" applyNumberFormat="1" applyFont="1" applyFill="1" applyBorder="1" applyAlignment="1">
      <alignment horizontal="center" vertical="center" wrapText="1"/>
    </xf>
    <xf numFmtId="164" fontId="3" fillId="22" borderId="6" xfId="0" applyNumberFormat="1" applyFont="1" applyFill="1" applyBorder="1" applyAlignment="1">
      <alignment horizontal="center" vertical="center" wrapText="1"/>
    </xf>
    <xf numFmtId="164" fontId="3" fillId="22" borderId="13" xfId="0" applyNumberFormat="1" applyFont="1" applyFill="1" applyBorder="1" applyAlignment="1">
      <alignment horizontal="center" vertical="center" wrapText="1"/>
    </xf>
    <xf numFmtId="164" fontId="3" fillId="22" borderId="5" xfId="0" applyNumberFormat="1" applyFont="1" applyFill="1" applyBorder="1" applyAlignment="1">
      <alignment horizontal="center" vertical="center" wrapText="1"/>
    </xf>
    <xf numFmtId="164" fontId="3" fillId="17" borderId="10" xfId="0" applyNumberFormat="1" applyFont="1" applyFill="1" applyBorder="1" applyAlignment="1">
      <alignment horizontal="center" vertical="center" wrapText="1"/>
    </xf>
    <xf numFmtId="164" fontId="3" fillId="17" borderId="11" xfId="0" applyNumberFormat="1" applyFont="1" applyFill="1" applyBorder="1" applyAlignment="1">
      <alignment horizontal="center" vertical="center" wrapText="1"/>
    </xf>
    <xf numFmtId="164" fontId="3" fillId="17" borderId="12" xfId="0" applyNumberFormat="1" applyFont="1" applyFill="1" applyBorder="1" applyAlignment="1">
      <alignment horizontal="center" vertical="center" wrapText="1"/>
    </xf>
    <xf numFmtId="164" fontId="3" fillId="17" borderId="6" xfId="0" applyNumberFormat="1" applyFont="1" applyFill="1" applyBorder="1" applyAlignment="1">
      <alignment horizontal="center" vertical="center" wrapText="1"/>
    </xf>
    <xf numFmtId="164" fontId="3" fillId="17" borderId="13" xfId="0" applyNumberFormat="1" applyFont="1" applyFill="1" applyBorder="1" applyAlignment="1">
      <alignment horizontal="center" vertical="center" wrapText="1"/>
    </xf>
    <xf numFmtId="164" fontId="3" fillId="17" borderId="5" xfId="0" applyNumberFormat="1" applyFont="1" applyFill="1" applyBorder="1" applyAlignment="1">
      <alignment horizontal="center" vertical="center" wrapText="1"/>
    </xf>
    <xf numFmtId="164" fontId="3" fillId="18" borderId="10" xfId="0" applyNumberFormat="1" applyFont="1" applyFill="1" applyBorder="1" applyAlignment="1">
      <alignment horizontal="center" vertical="center" wrapText="1"/>
    </xf>
    <xf numFmtId="164" fontId="3" fillId="18" borderId="11" xfId="0" applyNumberFormat="1" applyFont="1" applyFill="1" applyBorder="1" applyAlignment="1">
      <alignment horizontal="center" vertical="center" wrapText="1"/>
    </xf>
    <xf numFmtId="164" fontId="3" fillId="18" borderId="12" xfId="0" applyNumberFormat="1" applyFont="1" applyFill="1" applyBorder="1" applyAlignment="1">
      <alignment horizontal="center" vertical="center" wrapText="1"/>
    </xf>
    <xf numFmtId="164" fontId="3" fillId="18" borderId="6" xfId="0" applyNumberFormat="1" applyFont="1" applyFill="1" applyBorder="1" applyAlignment="1">
      <alignment horizontal="center" vertical="center" wrapText="1"/>
    </xf>
    <xf numFmtId="164" fontId="3" fillId="18" borderId="13" xfId="0" applyNumberFormat="1" applyFont="1" applyFill="1" applyBorder="1" applyAlignment="1">
      <alignment horizontal="center" vertical="center" wrapText="1"/>
    </xf>
    <xf numFmtId="164" fontId="3" fillId="18" borderId="5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19" borderId="10" xfId="0" applyNumberFormat="1" applyFont="1" applyFill="1" applyBorder="1" applyAlignment="1">
      <alignment horizontal="center" vertical="center" wrapText="1"/>
    </xf>
    <xf numFmtId="164" fontId="3" fillId="19" borderId="11" xfId="0" applyNumberFormat="1" applyFont="1" applyFill="1" applyBorder="1" applyAlignment="1">
      <alignment horizontal="center" vertical="center" wrapText="1"/>
    </xf>
    <xf numFmtId="164" fontId="3" fillId="19" borderId="12" xfId="0" applyNumberFormat="1" applyFont="1" applyFill="1" applyBorder="1" applyAlignment="1">
      <alignment horizontal="center" vertical="center" wrapText="1"/>
    </xf>
    <xf numFmtId="164" fontId="3" fillId="19" borderId="6" xfId="0" applyNumberFormat="1" applyFont="1" applyFill="1" applyBorder="1" applyAlignment="1">
      <alignment horizontal="center" vertical="center" wrapText="1"/>
    </xf>
    <xf numFmtId="164" fontId="3" fillId="19" borderId="13" xfId="0" applyNumberFormat="1" applyFont="1" applyFill="1" applyBorder="1" applyAlignment="1">
      <alignment horizontal="center" vertical="center" wrapText="1"/>
    </xf>
    <xf numFmtId="164" fontId="3" fillId="19" borderId="5" xfId="0" applyNumberFormat="1" applyFont="1" applyFill="1" applyBorder="1" applyAlignment="1">
      <alignment horizontal="center" vertical="center" wrapText="1"/>
    </xf>
    <xf numFmtId="164" fontId="3" fillId="12" borderId="10" xfId="0" applyNumberFormat="1" applyFont="1" applyFill="1" applyBorder="1" applyAlignment="1">
      <alignment horizontal="center" vertical="center" wrapText="1"/>
    </xf>
    <xf numFmtId="164" fontId="3" fillId="12" borderId="11" xfId="0" applyNumberFormat="1" applyFont="1" applyFill="1" applyBorder="1" applyAlignment="1">
      <alignment horizontal="center" vertical="center" wrapText="1"/>
    </xf>
    <xf numFmtId="164" fontId="3" fillId="12" borderId="12" xfId="0" applyNumberFormat="1" applyFont="1" applyFill="1" applyBorder="1" applyAlignment="1">
      <alignment horizontal="center" vertical="center" wrapText="1"/>
    </xf>
    <xf numFmtId="164" fontId="3" fillId="12" borderId="6" xfId="0" applyNumberFormat="1" applyFont="1" applyFill="1" applyBorder="1" applyAlignment="1">
      <alignment horizontal="center" vertical="center" wrapText="1"/>
    </xf>
    <xf numFmtId="164" fontId="3" fillId="12" borderId="13" xfId="0" applyNumberFormat="1" applyFont="1" applyFill="1" applyBorder="1" applyAlignment="1">
      <alignment horizontal="center" vertical="center" wrapText="1"/>
    </xf>
    <xf numFmtId="164" fontId="3" fillId="12" borderId="5" xfId="0" applyNumberFormat="1" applyFont="1" applyFill="1" applyBorder="1" applyAlignment="1">
      <alignment horizontal="center" vertical="center" wrapText="1"/>
    </xf>
    <xf numFmtId="164" fontId="3" fillId="15" borderId="10" xfId="0" applyNumberFormat="1" applyFont="1" applyFill="1" applyBorder="1" applyAlignment="1">
      <alignment horizontal="center" vertical="center" wrapText="1"/>
    </xf>
    <xf numFmtId="164" fontId="3" fillId="15" borderId="11" xfId="0" applyNumberFormat="1" applyFont="1" applyFill="1" applyBorder="1" applyAlignment="1">
      <alignment horizontal="center" vertical="center" wrapText="1"/>
    </xf>
    <xf numFmtId="164" fontId="3" fillId="15" borderId="12" xfId="0" applyNumberFormat="1" applyFont="1" applyFill="1" applyBorder="1" applyAlignment="1">
      <alignment horizontal="center" vertical="center" wrapText="1"/>
    </xf>
    <xf numFmtId="164" fontId="3" fillId="15" borderId="6" xfId="0" applyNumberFormat="1" applyFont="1" applyFill="1" applyBorder="1" applyAlignment="1">
      <alignment horizontal="center" vertical="center" wrapText="1"/>
    </xf>
    <xf numFmtId="164" fontId="3" fillId="15" borderId="13" xfId="0" applyNumberFormat="1" applyFont="1" applyFill="1" applyBorder="1" applyAlignment="1">
      <alignment horizontal="center" vertical="center" wrapText="1"/>
    </xf>
    <xf numFmtId="164" fontId="3" fillId="15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42"/>
  <sheetViews>
    <sheetView tabSelected="1" zoomScaleNormal="100" workbookViewId="0">
      <pane xSplit="9" ySplit="4" topLeftCell="CN5" activePane="bottomRight" state="frozen"/>
      <selection pane="topRight" activeCell="J1" sqref="J1"/>
      <selection pane="bottomLeft" activeCell="A6" sqref="A6"/>
      <selection pane="bottomRight" activeCell="CS8" sqref="CS8"/>
    </sheetView>
  </sheetViews>
  <sheetFormatPr defaultRowHeight="12.75"/>
  <cols>
    <col min="1" max="1" width="4.28515625" style="4" customWidth="1"/>
    <col min="2" max="2" width="25.7109375" style="3" customWidth="1"/>
    <col min="3" max="3" width="9.28515625" style="5" customWidth="1"/>
    <col min="4" max="4" width="8.85546875" style="3" hidden="1" customWidth="1"/>
    <col min="5" max="5" width="0" style="3" hidden="1" customWidth="1"/>
    <col min="6" max="6" width="0" style="2" hidden="1" customWidth="1"/>
    <col min="7" max="7" width="5.7109375" style="2" hidden="1" customWidth="1"/>
    <col min="8" max="9" width="0" style="2" hidden="1" customWidth="1"/>
    <col min="10" max="10" width="8.85546875" style="7" customWidth="1"/>
    <col min="11" max="11" width="8.28515625" style="8" customWidth="1"/>
    <col min="12" max="12" width="8.85546875" style="8" customWidth="1"/>
    <col min="13" max="13" width="12.5703125" style="8" customWidth="1"/>
    <col min="14" max="16" width="8.28515625" style="8" customWidth="1"/>
    <col min="17" max="17" width="13.42578125" style="8" customWidth="1"/>
    <col min="18" max="18" width="9.85546875" style="7" customWidth="1"/>
    <col min="19" max="19" width="8.28515625" style="7" customWidth="1"/>
    <col min="20" max="20" width="8.85546875" style="7" customWidth="1"/>
    <col min="21" max="21" width="12.5703125" style="7" customWidth="1"/>
    <col min="22" max="24" width="8.28515625" style="7" customWidth="1"/>
    <col min="25" max="25" width="13.42578125" style="7" customWidth="1"/>
    <col min="26" max="26" width="10" style="7" customWidth="1"/>
    <col min="27" max="27" width="8.28515625" style="7" customWidth="1"/>
    <col min="28" max="28" width="8.85546875" style="7" customWidth="1"/>
    <col min="29" max="29" width="12.5703125" style="7" customWidth="1"/>
    <col min="30" max="32" width="8.28515625" style="7" customWidth="1"/>
    <col min="33" max="33" width="13.42578125" style="7" customWidth="1"/>
    <col min="34" max="34" width="8.7109375" style="7" customWidth="1"/>
    <col min="35" max="35" width="8.28515625" style="7" customWidth="1"/>
    <col min="36" max="36" width="8.85546875" style="7" customWidth="1"/>
    <col min="37" max="37" width="12.5703125" style="7" customWidth="1"/>
    <col min="38" max="40" width="8.28515625" style="7" customWidth="1"/>
    <col min="41" max="41" width="13.42578125" style="7" customWidth="1"/>
    <col min="42" max="42" width="8.7109375" style="7" customWidth="1"/>
    <col min="43" max="43" width="8.28515625" style="7" customWidth="1"/>
    <col min="44" max="44" width="8.85546875" style="7" customWidth="1"/>
    <col min="45" max="45" width="12.5703125" style="7" customWidth="1"/>
    <col min="46" max="48" width="8.28515625" style="7" customWidth="1"/>
    <col min="49" max="49" width="13.42578125" style="7" customWidth="1"/>
    <col min="50" max="50" width="7.7109375" style="7" customWidth="1"/>
    <col min="51" max="51" width="8.28515625" style="7" customWidth="1"/>
    <col min="52" max="52" width="8.85546875" style="7" customWidth="1"/>
    <col min="53" max="53" width="12.5703125" style="7" customWidth="1"/>
    <col min="54" max="56" width="8.28515625" style="7" customWidth="1"/>
    <col min="57" max="57" width="13.42578125" style="7" customWidth="1"/>
    <col min="58" max="58" width="10" style="7" customWidth="1"/>
    <col min="59" max="59" width="10.85546875" style="7" customWidth="1"/>
    <col min="60" max="60" width="14.28515625" style="7" customWidth="1"/>
    <col min="61" max="61" width="10.42578125" style="7" customWidth="1"/>
    <col min="62" max="62" width="7.7109375" style="7" customWidth="1"/>
    <col min="63" max="63" width="8.28515625" style="7" customWidth="1"/>
    <col min="64" max="64" width="8.85546875" style="7" customWidth="1"/>
    <col min="65" max="65" width="12.5703125" style="7" customWidth="1"/>
    <col min="66" max="68" width="8.28515625" style="7" customWidth="1"/>
    <col min="69" max="69" width="13.42578125" style="7" customWidth="1"/>
    <col min="70" max="70" width="8.42578125" style="7" customWidth="1"/>
    <col min="71" max="71" width="8.28515625" style="7" customWidth="1"/>
    <col min="72" max="72" width="8.85546875" style="7" customWidth="1"/>
    <col min="73" max="73" width="12.5703125" style="7" customWidth="1"/>
    <col min="74" max="76" width="8.28515625" style="7" customWidth="1"/>
    <col min="77" max="77" width="13.42578125" style="7" customWidth="1"/>
    <col min="78" max="78" width="8.7109375" style="7" customWidth="1"/>
    <col min="79" max="79" width="8.28515625" style="7" customWidth="1"/>
    <col min="80" max="80" width="8.85546875" style="7" customWidth="1"/>
    <col min="81" max="81" width="12.5703125" style="7" customWidth="1"/>
    <col min="82" max="84" width="8.28515625" style="7" customWidth="1"/>
    <col min="85" max="85" width="13.42578125" style="7" customWidth="1"/>
    <col min="86" max="86" width="8.42578125" style="7" customWidth="1"/>
    <col min="87" max="87" width="8.28515625" style="7" customWidth="1"/>
    <col min="88" max="88" width="8.85546875" style="7" customWidth="1"/>
    <col min="89" max="89" width="12.5703125" style="7" customWidth="1"/>
    <col min="90" max="92" width="8.28515625" style="7" customWidth="1"/>
    <col min="93" max="93" width="13.42578125" style="7" customWidth="1"/>
    <col min="94" max="94" width="10.7109375" style="6" customWidth="1"/>
    <col min="95" max="95" width="9.85546875" style="6" customWidth="1"/>
    <col min="96" max="96" width="10.85546875" style="6" customWidth="1"/>
    <col min="97" max="97" width="10.140625" style="6" customWidth="1"/>
    <col min="98" max="98" width="9.5703125" style="6" customWidth="1"/>
    <col min="99" max="99" width="12.42578125" style="6" customWidth="1"/>
    <col min="100" max="101" width="9.140625" style="6"/>
    <col min="102" max="102" width="13.140625" style="6" customWidth="1"/>
    <col min="103" max="104" width="13.5703125" style="6" customWidth="1"/>
  </cols>
  <sheetData>
    <row r="1" spans="1:104" ht="13.5" customHeight="1"/>
    <row r="2" spans="1:104" s="1" customFormat="1" ht="17.25" customHeight="1">
      <c r="A2" s="89" t="s">
        <v>0</v>
      </c>
      <c r="B2" s="89" t="s">
        <v>1</v>
      </c>
      <c r="C2" s="92" t="s">
        <v>15</v>
      </c>
      <c r="D2" s="13"/>
      <c r="E2" s="9" t="s">
        <v>7</v>
      </c>
      <c r="F2" s="95" t="s">
        <v>8</v>
      </c>
      <c r="G2" s="95"/>
      <c r="H2" s="95"/>
      <c r="I2" s="95"/>
      <c r="J2" s="96" t="s">
        <v>16</v>
      </c>
      <c r="K2" s="97"/>
      <c r="L2" s="97"/>
      <c r="M2" s="97"/>
      <c r="N2" s="97"/>
      <c r="O2" s="97"/>
      <c r="P2" s="97"/>
      <c r="Q2" s="98"/>
      <c r="R2" s="111" t="s">
        <v>22</v>
      </c>
      <c r="S2" s="112"/>
      <c r="T2" s="112"/>
      <c r="U2" s="112"/>
      <c r="V2" s="112"/>
      <c r="W2" s="112"/>
      <c r="X2" s="112"/>
      <c r="Y2" s="113"/>
      <c r="Z2" s="126" t="s">
        <v>23</v>
      </c>
      <c r="AA2" s="127"/>
      <c r="AB2" s="127"/>
      <c r="AC2" s="127"/>
      <c r="AD2" s="127"/>
      <c r="AE2" s="127"/>
      <c r="AF2" s="127"/>
      <c r="AG2" s="128"/>
      <c r="AH2" s="132" t="s">
        <v>24</v>
      </c>
      <c r="AI2" s="133"/>
      <c r="AJ2" s="133"/>
      <c r="AK2" s="133"/>
      <c r="AL2" s="133"/>
      <c r="AM2" s="133"/>
      <c r="AN2" s="133"/>
      <c r="AO2" s="134"/>
      <c r="AP2" s="138" t="s">
        <v>25</v>
      </c>
      <c r="AQ2" s="139"/>
      <c r="AR2" s="139"/>
      <c r="AS2" s="139"/>
      <c r="AT2" s="139"/>
      <c r="AU2" s="139"/>
      <c r="AV2" s="139"/>
      <c r="AW2" s="140"/>
      <c r="AX2" s="144" t="s">
        <v>30</v>
      </c>
      <c r="AY2" s="145"/>
      <c r="AZ2" s="145"/>
      <c r="BA2" s="145"/>
      <c r="BB2" s="145"/>
      <c r="BC2" s="145"/>
      <c r="BD2" s="145"/>
      <c r="BE2" s="146"/>
      <c r="BF2" s="108" t="s">
        <v>53</v>
      </c>
      <c r="BG2" s="108" t="s">
        <v>55</v>
      </c>
      <c r="BH2" s="117" t="s">
        <v>63</v>
      </c>
      <c r="BI2" s="117" t="s">
        <v>64</v>
      </c>
      <c r="BJ2" s="150" t="s">
        <v>26</v>
      </c>
      <c r="BK2" s="151"/>
      <c r="BL2" s="151"/>
      <c r="BM2" s="151"/>
      <c r="BN2" s="151"/>
      <c r="BO2" s="151"/>
      <c r="BP2" s="151"/>
      <c r="BQ2" s="152"/>
      <c r="BR2" s="156" t="s">
        <v>27</v>
      </c>
      <c r="BS2" s="157"/>
      <c r="BT2" s="157"/>
      <c r="BU2" s="157"/>
      <c r="BV2" s="157"/>
      <c r="BW2" s="157"/>
      <c r="BX2" s="157"/>
      <c r="BY2" s="158"/>
      <c r="BZ2" s="162" t="s">
        <v>28</v>
      </c>
      <c r="CA2" s="163"/>
      <c r="CB2" s="163"/>
      <c r="CC2" s="163"/>
      <c r="CD2" s="163"/>
      <c r="CE2" s="163"/>
      <c r="CF2" s="163"/>
      <c r="CG2" s="164"/>
      <c r="CH2" s="120" t="s">
        <v>29</v>
      </c>
      <c r="CI2" s="121"/>
      <c r="CJ2" s="121"/>
      <c r="CK2" s="121"/>
      <c r="CL2" s="121"/>
      <c r="CM2" s="121"/>
      <c r="CN2" s="121"/>
      <c r="CO2" s="122"/>
      <c r="CP2" s="108" t="s">
        <v>65</v>
      </c>
      <c r="CQ2" s="108" t="s">
        <v>66</v>
      </c>
      <c r="CR2" s="117" t="s">
        <v>67</v>
      </c>
      <c r="CS2" s="104" t="s">
        <v>69</v>
      </c>
      <c r="CT2" s="105"/>
      <c r="CU2" s="105"/>
      <c r="CV2" s="105"/>
      <c r="CW2" s="105"/>
      <c r="CX2" s="105"/>
      <c r="CY2" s="103" t="s">
        <v>48</v>
      </c>
      <c r="CZ2" s="103" t="s">
        <v>70</v>
      </c>
    </row>
    <row r="3" spans="1:104" s="32" customFormat="1" ht="30" customHeight="1">
      <c r="A3" s="90"/>
      <c r="B3" s="90"/>
      <c r="C3" s="93"/>
      <c r="D3" s="13"/>
      <c r="E3" s="9"/>
      <c r="F3" s="72"/>
      <c r="G3" s="72"/>
      <c r="H3" s="72"/>
      <c r="I3" s="72"/>
      <c r="J3" s="99"/>
      <c r="K3" s="100"/>
      <c r="L3" s="100"/>
      <c r="M3" s="100"/>
      <c r="N3" s="100"/>
      <c r="O3" s="100"/>
      <c r="P3" s="100"/>
      <c r="Q3" s="101"/>
      <c r="R3" s="114"/>
      <c r="S3" s="115"/>
      <c r="T3" s="115"/>
      <c r="U3" s="115"/>
      <c r="V3" s="115"/>
      <c r="W3" s="115"/>
      <c r="X3" s="115"/>
      <c r="Y3" s="116"/>
      <c r="Z3" s="129"/>
      <c r="AA3" s="130"/>
      <c r="AB3" s="130"/>
      <c r="AC3" s="130"/>
      <c r="AD3" s="130"/>
      <c r="AE3" s="130"/>
      <c r="AF3" s="130"/>
      <c r="AG3" s="131"/>
      <c r="AH3" s="135"/>
      <c r="AI3" s="136"/>
      <c r="AJ3" s="136"/>
      <c r="AK3" s="136"/>
      <c r="AL3" s="136"/>
      <c r="AM3" s="136"/>
      <c r="AN3" s="136"/>
      <c r="AO3" s="137"/>
      <c r="AP3" s="141"/>
      <c r="AQ3" s="142"/>
      <c r="AR3" s="142"/>
      <c r="AS3" s="142"/>
      <c r="AT3" s="142"/>
      <c r="AU3" s="142"/>
      <c r="AV3" s="142"/>
      <c r="AW3" s="143"/>
      <c r="AX3" s="147"/>
      <c r="AY3" s="148"/>
      <c r="AZ3" s="148"/>
      <c r="BA3" s="148"/>
      <c r="BB3" s="148"/>
      <c r="BC3" s="148"/>
      <c r="BD3" s="148"/>
      <c r="BE3" s="149"/>
      <c r="BF3" s="109"/>
      <c r="BG3" s="109"/>
      <c r="BH3" s="118"/>
      <c r="BI3" s="118"/>
      <c r="BJ3" s="153"/>
      <c r="BK3" s="154"/>
      <c r="BL3" s="154"/>
      <c r="BM3" s="154"/>
      <c r="BN3" s="154"/>
      <c r="BO3" s="154"/>
      <c r="BP3" s="154"/>
      <c r="BQ3" s="155"/>
      <c r="BR3" s="159"/>
      <c r="BS3" s="160"/>
      <c r="BT3" s="160"/>
      <c r="BU3" s="160"/>
      <c r="BV3" s="160"/>
      <c r="BW3" s="160"/>
      <c r="BX3" s="160"/>
      <c r="BY3" s="161"/>
      <c r="BZ3" s="165"/>
      <c r="CA3" s="166"/>
      <c r="CB3" s="166"/>
      <c r="CC3" s="166"/>
      <c r="CD3" s="166"/>
      <c r="CE3" s="166"/>
      <c r="CF3" s="166"/>
      <c r="CG3" s="167"/>
      <c r="CH3" s="123"/>
      <c r="CI3" s="124"/>
      <c r="CJ3" s="124"/>
      <c r="CK3" s="124"/>
      <c r="CL3" s="124"/>
      <c r="CM3" s="124"/>
      <c r="CN3" s="124"/>
      <c r="CO3" s="125"/>
      <c r="CP3" s="109"/>
      <c r="CQ3" s="109"/>
      <c r="CR3" s="118"/>
      <c r="CS3" s="106"/>
      <c r="CT3" s="107"/>
      <c r="CU3" s="107"/>
      <c r="CV3" s="107"/>
      <c r="CW3" s="107"/>
      <c r="CX3" s="107"/>
      <c r="CY3" s="103"/>
      <c r="CZ3" s="103"/>
    </row>
    <row r="4" spans="1:104" s="1" customFormat="1" ht="32.25" customHeight="1">
      <c r="A4" s="91"/>
      <c r="B4" s="91"/>
      <c r="C4" s="94"/>
      <c r="D4" s="9"/>
      <c r="E4" s="9"/>
      <c r="F4" s="72"/>
      <c r="G4" s="72"/>
      <c r="H4" s="72"/>
      <c r="I4" s="72"/>
      <c r="J4" s="15" t="s">
        <v>37</v>
      </c>
      <c r="K4" s="16" t="s">
        <v>54</v>
      </c>
      <c r="L4" s="17" t="s">
        <v>35</v>
      </c>
      <c r="M4" s="63" t="s">
        <v>34</v>
      </c>
      <c r="N4" s="19" t="s">
        <v>56</v>
      </c>
      <c r="O4" s="19" t="s">
        <v>57</v>
      </c>
      <c r="P4" s="18" t="s">
        <v>58</v>
      </c>
      <c r="Q4" s="17" t="s">
        <v>59</v>
      </c>
      <c r="R4" s="15" t="s">
        <v>37</v>
      </c>
      <c r="S4" s="16" t="s">
        <v>54</v>
      </c>
      <c r="T4" s="17" t="s">
        <v>46</v>
      </c>
      <c r="U4" s="17" t="s">
        <v>47</v>
      </c>
      <c r="V4" s="19" t="s">
        <v>56</v>
      </c>
      <c r="W4" s="19" t="s">
        <v>57</v>
      </c>
      <c r="X4" s="18" t="s">
        <v>58</v>
      </c>
      <c r="Y4" s="17" t="s">
        <v>59</v>
      </c>
      <c r="Z4" s="15" t="s">
        <v>37</v>
      </c>
      <c r="AA4" s="16" t="s">
        <v>54</v>
      </c>
      <c r="AB4" s="17" t="s">
        <v>46</v>
      </c>
      <c r="AC4" s="17" t="s">
        <v>47</v>
      </c>
      <c r="AD4" s="19" t="s">
        <v>56</v>
      </c>
      <c r="AE4" s="19" t="s">
        <v>57</v>
      </c>
      <c r="AF4" s="18" t="s">
        <v>58</v>
      </c>
      <c r="AG4" s="17" t="s">
        <v>59</v>
      </c>
      <c r="AH4" s="15" t="s">
        <v>37</v>
      </c>
      <c r="AI4" s="16" t="s">
        <v>54</v>
      </c>
      <c r="AJ4" s="17" t="s">
        <v>46</v>
      </c>
      <c r="AK4" s="17" t="s">
        <v>47</v>
      </c>
      <c r="AL4" s="19" t="s">
        <v>56</v>
      </c>
      <c r="AM4" s="19" t="s">
        <v>57</v>
      </c>
      <c r="AN4" s="18" t="s">
        <v>58</v>
      </c>
      <c r="AO4" s="17" t="s">
        <v>59</v>
      </c>
      <c r="AP4" s="15" t="s">
        <v>37</v>
      </c>
      <c r="AQ4" s="16" t="s">
        <v>54</v>
      </c>
      <c r="AR4" s="17" t="s">
        <v>46</v>
      </c>
      <c r="AS4" s="17" t="s">
        <v>47</v>
      </c>
      <c r="AT4" s="19" t="s">
        <v>56</v>
      </c>
      <c r="AU4" s="19" t="s">
        <v>57</v>
      </c>
      <c r="AV4" s="18" t="s">
        <v>58</v>
      </c>
      <c r="AW4" s="17" t="s">
        <v>59</v>
      </c>
      <c r="AX4" s="15" t="s">
        <v>37</v>
      </c>
      <c r="AY4" s="16" t="s">
        <v>54</v>
      </c>
      <c r="AZ4" s="17" t="s">
        <v>46</v>
      </c>
      <c r="BA4" s="17" t="s">
        <v>47</v>
      </c>
      <c r="BB4" s="19" t="s">
        <v>56</v>
      </c>
      <c r="BC4" s="19" t="s">
        <v>57</v>
      </c>
      <c r="BD4" s="18" t="s">
        <v>58</v>
      </c>
      <c r="BE4" s="17" t="s">
        <v>59</v>
      </c>
      <c r="BF4" s="110"/>
      <c r="BG4" s="110"/>
      <c r="BH4" s="119"/>
      <c r="BI4" s="119"/>
      <c r="BJ4" s="15" t="s">
        <v>37</v>
      </c>
      <c r="BK4" s="15" t="s">
        <v>54</v>
      </c>
      <c r="BL4" s="17" t="s">
        <v>46</v>
      </c>
      <c r="BM4" s="17" t="s">
        <v>47</v>
      </c>
      <c r="BN4" s="19" t="s">
        <v>56</v>
      </c>
      <c r="BO4" s="19" t="s">
        <v>57</v>
      </c>
      <c r="BP4" s="18" t="s">
        <v>58</v>
      </c>
      <c r="BQ4" s="17" t="s">
        <v>59</v>
      </c>
      <c r="BR4" s="15" t="s">
        <v>37</v>
      </c>
      <c r="BS4" s="15" t="s">
        <v>54</v>
      </c>
      <c r="BT4" s="17" t="s">
        <v>46</v>
      </c>
      <c r="BU4" s="17" t="s">
        <v>47</v>
      </c>
      <c r="BV4" s="19" t="s">
        <v>56</v>
      </c>
      <c r="BW4" s="19" t="s">
        <v>57</v>
      </c>
      <c r="BX4" s="18" t="s">
        <v>58</v>
      </c>
      <c r="BY4" s="17" t="s">
        <v>59</v>
      </c>
      <c r="BZ4" s="15" t="s">
        <v>37</v>
      </c>
      <c r="CA4" s="16" t="s">
        <v>54</v>
      </c>
      <c r="CB4" s="17" t="s">
        <v>46</v>
      </c>
      <c r="CC4" s="17" t="s">
        <v>47</v>
      </c>
      <c r="CD4" s="19" t="s">
        <v>56</v>
      </c>
      <c r="CE4" s="19" t="s">
        <v>57</v>
      </c>
      <c r="CF4" s="18" t="s">
        <v>58</v>
      </c>
      <c r="CG4" s="17" t="s">
        <v>59</v>
      </c>
      <c r="CH4" s="15" t="s">
        <v>37</v>
      </c>
      <c r="CI4" s="15" t="s">
        <v>54</v>
      </c>
      <c r="CJ4" s="17" t="s">
        <v>68</v>
      </c>
      <c r="CK4" s="17" t="s">
        <v>47</v>
      </c>
      <c r="CL4" s="19" t="s">
        <v>56</v>
      </c>
      <c r="CM4" s="19" t="s">
        <v>57</v>
      </c>
      <c r="CN4" s="18" t="s">
        <v>58</v>
      </c>
      <c r="CO4" s="17" t="s">
        <v>59</v>
      </c>
      <c r="CP4" s="110"/>
      <c r="CQ4" s="110"/>
      <c r="CR4" s="119"/>
      <c r="CS4" s="73">
        <v>2024</v>
      </c>
      <c r="CT4" s="73">
        <v>2025</v>
      </c>
      <c r="CU4" s="25" t="s">
        <v>73</v>
      </c>
      <c r="CV4" s="14" t="s">
        <v>56</v>
      </c>
      <c r="CW4" s="14" t="s">
        <v>57</v>
      </c>
      <c r="CX4" s="26" t="s">
        <v>58</v>
      </c>
      <c r="CY4" s="103"/>
      <c r="CZ4" s="103"/>
    </row>
    <row r="5" spans="1:104" s="21" customFormat="1" ht="20.25" customHeight="1">
      <c r="A5" s="73">
        <v>1</v>
      </c>
      <c r="B5" s="10" t="s">
        <v>60</v>
      </c>
      <c r="C5" s="102">
        <v>757.6</v>
      </c>
      <c r="D5" s="102"/>
      <c r="E5" s="73">
        <v>16</v>
      </c>
      <c r="F5" s="11">
        <v>16</v>
      </c>
      <c r="G5" s="11">
        <v>0</v>
      </c>
      <c r="H5" s="11">
        <v>16</v>
      </c>
      <c r="I5" s="11">
        <f>H5-F5</f>
        <v>0</v>
      </c>
      <c r="J5" s="20">
        <v>26.126000000000001</v>
      </c>
      <c r="K5" s="20">
        <v>22.393000000000001</v>
      </c>
      <c r="L5" s="34">
        <f t="shared" ref="L5:L30" si="0">K5-J5</f>
        <v>-3.7330000000000005</v>
      </c>
      <c r="M5" s="20">
        <f>K5-K31</f>
        <v>-509.32700000000011</v>
      </c>
      <c r="N5" s="20">
        <f t="shared" ref="N5:N30" si="1">J5/C5</f>
        <v>3.4485216473072865E-2</v>
      </c>
      <c r="O5" s="20">
        <f t="shared" ref="O5:O30" si="2">K5/C5</f>
        <v>2.9557814149947202E-2</v>
      </c>
      <c r="P5" s="20">
        <f>O5-N5</f>
        <v>-4.9274023231256625E-3</v>
      </c>
      <c r="Q5" s="24">
        <f>O5-O31</f>
        <v>-0.67977687235502182</v>
      </c>
      <c r="R5" s="20">
        <v>19.670000000000002</v>
      </c>
      <c r="S5" s="20">
        <v>17.817</v>
      </c>
      <c r="T5" s="34">
        <f t="shared" ref="T5:T30" si="3">S5-R5</f>
        <v>-1.8530000000000015</v>
      </c>
      <c r="U5" s="20">
        <f>S5-S31</f>
        <v>-588.7600000000001</v>
      </c>
      <c r="V5" s="20">
        <f>R5/C5</f>
        <v>2.5963569165786696E-2</v>
      </c>
      <c r="W5" s="20">
        <f>S5/C5</f>
        <v>2.3517687434002111E-2</v>
      </c>
      <c r="X5" s="20">
        <f>W5-V5</f>
        <v>-2.4458817317845848E-3</v>
      </c>
      <c r="Y5" s="24">
        <f>W5-W31</f>
        <v>-0.78424733456043016</v>
      </c>
      <c r="Z5" s="20">
        <v>17.202999999999999</v>
      </c>
      <c r="AA5" s="20">
        <v>12.4</v>
      </c>
      <c r="AB5" s="34">
        <f t="shared" ref="AB5:AB30" si="4">AA5-Z5</f>
        <v>-4.802999999999999</v>
      </c>
      <c r="AC5" s="20">
        <f>AA5-AA31</f>
        <v>-479.08199999999999</v>
      </c>
      <c r="AD5" s="20">
        <f>Z5/C5</f>
        <v>2.2707233368532205E-2</v>
      </c>
      <c r="AE5" s="20">
        <f>AA5/C5</f>
        <v>1.6367476240760296E-2</v>
      </c>
      <c r="AF5" s="20">
        <f>AE5-AD5</f>
        <v>-6.3397571277719091E-3</v>
      </c>
      <c r="AG5" s="24">
        <f>AE5-AE31</f>
        <v>-0.63637058762009457</v>
      </c>
      <c r="AH5" s="20">
        <v>13.85</v>
      </c>
      <c r="AI5" s="20">
        <v>13.776</v>
      </c>
      <c r="AJ5" s="34">
        <f t="shared" ref="AJ5:AJ30" si="5">AI5-AH5</f>
        <v>-7.3999999999999844E-2</v>
      </c>
      <c r="AK5" s="20">
        <f>AI5-AI31</f>
        <v>-366.214</v>
      </c>
      <c r="AL5" s="20">
        <f>AH5/C5</f>
        <v>1.8281414994720167E-2</v>
      </c>
      <c r="AM5" s="20">
        <f>AI5/C5</f>
        <v>1.8183738120380148E-2</v>
      </c>
      <c r="AN5" s="20">
        <f>AM5-AL5</f>
        <v>-9.7676874340018455E-5</v>
      </c>
      <c r="AO5" s="24">
        <f>AM5-AM31</f>
        <v>-0.49801326617825786</v>
      </c>
      <c r="AP5" s="20">
        <v>8.1820000000000004</v>
      </c>
      <c r="AQ5" s="20">
        <v>7.875</v>
      </c>
      <c r="AR5" s="34">
        <f t="shared" ref="AR5:AR30" si="6">AQ5-AP5</f>
        <v>-0.30700000000000038</v>
      </c>
      <c r="AS5" s="20">
        <f>AQ5-AQ31</f>
        <v>-215.751</v>
      </c>
      <c r="AT5" s="20">
        <f>AP5/C5</f>
        <v>1.0799894403379091E-2</v>
      </c>
      <c r="AU5" s="20">
        <f>AQ5/C5</f>
        <v>1.0394667370644138E-2</v>
      </c>
      <c r="AV5" s="20">
        <f>AU5-AT5</f>
        <v>-4.0522703273495296E-4</v>
      </c>
      <c r="AW5" s="24">
        <f>AU5-AU31</f>
        <v>-0.28677092908258789</v>
      </c>
      <c r="AX5" s="20">
        <v>0</v>
      </c>
      <c r="AY5" s="20">
        <v>0</v>
      </c>
      <c r="AZ5" s="20">
        <f t="shared" ref="AZ5:AZ30" si="7">AY5-AX5</f>
        <v>0</v>
      </c>
      <c r="BA5" s="20">
        <f>AY5-AY31</f>
        <v>0</v>
      </c>
      <c r="BB5" s="20">
        <f>AX5/C5</f>
        <v>0</v>
      </c>
      <c r="BC5" s="20">
        <f>AY5/C5</f>
        <v>0</v>
      </c>
      <c r="BD5" s="20">
        <f>BC5-BB5</f>
        <v>0</v>
      </c>
      <c r="BE5" s="24">
        <f>BC5-BC31</f>
        <v>0</v>
      </c>
      <c r="BF5" s="24">
        <f>J5+R5+Z5+AH5+AP5+AX5</f>
        <v>85.031000000000006</v>
      </c>
      <c r="BG5" s="20">
        <f>K5+S5+AA5+AI5+AQ5+AY5</f>
        <v>74.260999999999996</v>
      </c>
      <c r="BH5" s="34">
        <f>BG5-BF5</f>
        <v>-10.77000000000001</v>
      </c>
      <c r="BI5" s="87">
        <f>BG5/C5</f>
        <v>9.8021383315733887E-2</v>
      </c>
      <c r="BJ5" s="20">
        <v>0</v>
      </c>
      <c r="BK5" s="20">
        <v>2.4319999999999999</v>
      </c>
      <c r="BL5" s="35">
        <f t="shared" ref="BL5:BL30" si="8">BK5-BJ5</f>
        <v>2.4319999999999999</v>
      </c>
      <c r="BM5" s="20">
        <f>BK5-BK32</f>
        <v>4.0807692307692101E-2</v>
      </c>
      <c r="BN5" s="20">
        <f t="shared" ref="BN5:BN30" si="9">BJ5/C5</f>
        <v>0</v>
      </c>
      <c r="BO5" s="20">
        <f t="shared" ref="BO5:BO30" si="10">BK5/C5</f>
        <v>3.2101372756071804E-3</v>
      </c>
      <c r="BP5" s="20">
        <f>BO5-BN5</f>
        <v>3.2101372756071804E-3</v>
      </c>
      <c r="BQ5" s="24">
        <f>BO5-BO31</f>
        <v>-7.6691371461449151E-2</v>
      </c>
      <c r="BR5" s="20">
        <v>16.699000000000002</v>
      </c>
      <c r="BS5" s="20">
        <v>11.9</v>
      </c>
      <c r="BT5" s="34">
        <f t="shared" ref="BT5:BT30" si="11">BS5-BR5</f>
        <v>-4.7990000000000013</v>
      </c>
      <c r="BU5" s="20">
        <f>BS5-BS32</f>
        <v>-3.269230769230802E-3</v>
      </c>
      <c r="BV5" s="20">
        <f t="shared" ref="BV5:BV30" si="12">BR5/C5</f>
        <v>2.2041974656810983E-2</v>
      </c>
      <c r="BW5" s="20">
        <f t="shared" ref="BW5:BW30" si="13">BS5/C5</f>
        <v>1.5707497360084477E-2</v>
      </c>
      <c r="BX5" s="20">
        <f>BW5-BV5</f>
        <v>-6.334477296726506E-3</v>
      </c>
      <c r="BY5" s="24">
        <f>BW5-BW31</f>
        <v>-0.40678311284880408</v>
      </c>
      <c r="BZ5" s="20">
        <v>13.259</v>
      </c>
      <c r="CA5" s="20">
        <v>13.662000000000001</v>
      </c>
      <c r="CB5" s="35">
        <f t="shared" ref="CB5:CB30" si="14">CA5-BZ5</f>
        <v>0.40300000000000047</v>
      </c>
      <c r="CC5" s="20">
        <f>CA5-CA32</f>
        <v>-3.4337692307692311</v>
      </c>
      <c r="CD5" s="20">
        <f t="shared" ref="CD5:CD30" si="15">BZ5/C5</f>
        <v>1.7501319957761351E-2</v>
      </c>
      <c r="CE5" s="20">
        <f t="shared" ref="CE5:CE30" si="16">CA5/C5</f>
        <v>1.8033262935586061E-2</v>
      </c>
      <c r="CF5" s="20">
        <f>CE5-CD5</f>
        <v>5.3194297782471062E-4</v>
      </c>
      <c r="CG5" s="24">
        <f>CE5-CE31</f>
        <v>1.8033262935586061E-2</v>
      </c>
      <c r="CH5" s="20">
        <v>15.093</v>
      </c>
      <c r="CI5" s="20">
        <v>16.501999999999999</v>
      </c>
      <c r="CJ5" s="35">
        <f>CI5-CH5</f>
        <v>1.4089999999999989</v>
      </c>
      <c r="CK5" s="20">
        <f>CI5-CI32</f>
        <v>3.9884615384611521E-2</v>
      </c>
      <c r="CL5" s="20">
        <f t="shared" ref="CL5:CL30" si="17">CH5/C5</f>
        <v>1.9922122492080252E-2</v>
      </c>
      <c r="CM5" s="20">
        <f t="shared" ref="CM5:CM30" si="18">CI5/C5</f>
        <v>2.1781942977824709E-2</v>
      </c>
      <c r="CN5" s="20">
        <f>CM5-CL5</f>
        <v>1.8598204857444567E-3</v>
      </c>
      <c r="CO5" s="24">
        <f>CM5-CM31</f>
        <v>-0.55576743319644462</v>
      </c>
      <c r="CP5" s="20">
        <f>BJ5+BR5+BZ5+CH5</f>
        <v>45.051000000000002</v>
      </c>
      <c r="CQ5" s="20">
        <f>BK5+BS5+CA5+CI5</f>
        <v>44.495999999999995</v>
      </c>
      <c r="CR5" s="22">
        <f t="shared" ref="CR5:CR7" si="19">CQ5-CP5</f>
        <v>-0.55500000000000682</v>
      </c>
      <c r="CS5" s="20">
        <f t="shared" ref="CS5:CS30" si="20">BF5+CP5</f>
        <v>130.08199999999999</v>
      </c>
      <c r="CT5" s="20">
        <f t="shared" ref="CT5:CT30" si="21">BG5+CQ5</f>
        <v>118.75699999999999</v>
      </c>
      <c r="CU5" s="36">
        <f>CT5-CS5</f>
        <v>-11.325000000000003</v>
      </c>
      <c r="CV5" s="20">
        <f t="shared" ref="CV5:CV30" si="22">CS5/C5</f>
        <v>0.1717027455121436</v>
      </c>
      <c r="CW5" s="23">
        <f t="shared" ref="CW5:CW30" si="23">CT5/C5</f>
        <v>0.15675422386483631</v>
      </c>
      <c r="CX5" s="34">
        <f>CW5-CV5</f>
        <v>-1.4948521647307283E-2</v>
      </c>
      <c r="CY5" s="83">
        <v>3</v>
      </c>
      <c r="CZ5" s="83">
        <v>3</v>
      </c>
    </row>
    <row r="6" spans="1:104" s="21" customFormat="1" ht="18" customHeight="1">
      <c r="A6" s="73">
        <v>2</v>
      </c>
      <c r="B6" s="10" t="s">
        <v>44</v>
      </c>
      <c r="C6" s="102">
        <v>708.6</v>
      </c>
      <c r="D6" s="102"/>
      <c r="E6" s="73">
        <v>16</v>
      </c>
      <c r="F6" s="11">
        <v>16</v>
      </c>
      <c r="G6" s="11">
        <v>0</v>
      </c>
      <c r="H6" s="11">
        <v>16</v>
      </c>
      <c r="I6" s="11">
        <f>H6-F6</f>
        <v>0</v>
      </c>
      <c r="J6" s="20">
        <v>25.972999999999999</v>
      </c>
      <c r="K6" s="20">
        <v>18.864000000000001</v>
      </c>
      <c r="L6" s="34">
        <f>K6-J6</f>
        <v>-7.1089999999999982</v>
      </c>
      <c r="M6" s="20">
        <f>K6-K32</f>
        <v>-1.5867692307692352</v>
      </c>
      <c r="N6" s="20">
        <f t="shared" si="1"/>
        <v>3.6653965565904598E-2</v>
      </c>
      <c r="O6" s="20">
        <f t="shared" si="2"/>
        <v>2.6621507197290433E-2</v>
      </c>
      <c r="P6" s="20">
        <f>O6-N6</f>
        <v>-1.0032458368614165E-2</v>
      </c>
      <c r="Q6" s="24">
        <f>O6-O32</f>
        <v>-6.6059612982375879E-4</v>
      </c>
      <c r="R6" s="20">
        <v>22.97</v>
      </c>
      <c r="S6" s="20">
        <v>21.605</v>
      </c>
      <c r="T6" s="34">
        <f t="shared" si="3"/>
        <v>-1.3649999999999984</v>
      </c>
      <c r="U6" s="20">
        <f>S6-S32</f>
        <v>-1.7248846153846209</v>
      </c>
      <c r="V6" s="20">
        <f>R6/C6</f>
        <v>3.2416031611628558E-2</v>
      </c>
      <c r="W6" s="20">
        <f>S6/C6</f>
        <v>3.0489697996048545E-2</v>
      </c>
      <c r="X6" s="20">
        <f>W6-V6</f>
        <v>-1.9263336155800129E-3</v>
      </c>
      <c r="Y6" s="24">
        <f>W6-W32</f>
        <v>-5.7818746527577014E-4</v>
      </c>
      <c r="Z6" s="20">
        <v>19.295999999999999</v>
      </c>
      <c r="AA6" s="20">
        <v>18.050999999999998</v>
      </c>
      <c r="AB6" s="34">
        <f t="shared" si="4"/>
        <v>-1.245000000000001</v>
      </c>
      <c r="AC6" s="20">
        <f>AA6-AA32</f>
        <v>-0.85215384615384693</v>
      </c>
      <c r="AD6" s="20">
        <f>Z6/C6</f>
        <v>2.7231160033869599E-2</v>
      </c>
      <c r="AE6" s="20">
        <f>AA6/C6</f>
        <v>2.5474174428450461E-2</v>
      </c>
      <c r="AF6" s="20">
        <f>AE6-AD6</f>
        <v>-1.7569856054191375E-3</v>
      </c>
      <c r="AG6" s="24">
        <f>AE6-AE32</f>
        <v>3.6886427995604446E-4</v>
      </c>
      <c r="AH6" s="20">
        <v>14.381</v>
      </c>
      <c r="AI6" s="20">
        <v>13.898999999999999</v>
      </c>
      <c r="AJ6" s="34">
        <f t="shared" si="5"/>
        <v>-0.48200000000000109</v>
      </c>
      <c r="AK6" s="20">
        <f>AI6-AI32</f>
        <v>-0.71600000000000108</v>
      </c>
      <c r="AL6" s="20">
        <f>AH6/C6</f>
        <v>2.0294947784363533E-2</v>
      </c>
      <c r="AM6" s="20">
        <f>AI6/C6</f>
        <v>1.9614733276883994E-2</v>
      </c>
      <c r="AN6" s="20">
        <f>AM6-AL6</f>
        <v>-6.8021450747953946E-4</v>
      </c>
      <c r="AO6" s="24">
        <f>AM6-AM32</f>
        <v>-2.3899765767900621E-4</v>
      </c>
      <c r="AP6" s="20">
        <v>9.3460000000000001</v>
      </c>
      <c r="AQ6" s="20">
        <v>8.3019999999999996</v>
      </c>
      <c r="AR6" s="34">
        <f t="shared" si="6"/>
        <v>-1.0440000000000005</v>
      </c>
      <c r="AS6" s="20">
        <f>AQ6-AQ32</f>
        <v>-0.29900000000000126</v>
      </c>
      <c r="AT6" s="20">
        <f>AP6/C6</f>
        <v>1.3189387524696585E-2</v>
      </c>
      <c r="AU6" s="20">
        <f>AQ6/C6</f>
        <v>1.1716059836296923E-2</v>
      </c>
      <c r="AV6" s="20">
        <f>AU6-AT6</f>
        <v>-1.4733276883996619E-3</v>
      </c>
      <c r="AW6" s="24">
        <f>AU6-AU32</f>
        <v>2.8661381886492185E-4</v>
      </c>
      <c r="AX6" s="20">
        <v>0</v>
      </c>
      <c r="AY6" s="20">
        <v>0</v>
      </c>
      <c r="AZ6" s="20">
        <f t="shared" si="7"/>
        <v>0</v>
      </c>
      <c r="BA6" s="20">
        <f>AY6-AY32</f>
        <v>0</v>
      </c>
      <c r="BB6" s="20">
        <f>AX6/C6</f>
        <v>0</v>
      </c>
      <c r="BC6" s="20">
        <f>AY6/C6</f>
        <v>0</v>
      </c>
      <c r="BD6" s="20">
        <f>BC6-BB6</f>
        <v>0</v>
      </c>
      <c r="BE6" s="24">
        <f>BC6-BC32</f>
        <v>0</v>
      </c>
      <c r="BF6" s="24">
        <f>J6+R6+Z6+AH6+AP6+AX6</f>
        <v>91.966000000000008</v>
      </c>
      <c r="BG6" s="20">
        <f>K6+S6+AA6+AI6+AQ6+AY6</f>
        <v>80.721000000000004</v>
      </c>
      <c r="BH6" s="34">
        <f>BG6-BF6</f>
        <v>-11.245000000000005</v>
      </c>
      <c r="BI6" s="87">
        <f t="shared" ref="BI6:BI30" si="24">BG6/C6</f>
        <v>0.11391617273497037</v>
      </c>
      <c r="BJ6" s="20">
        <v>1.9730000000000001</v>
      </c>
      <c r="BK6" s="20">
        <v>2.7610000000000001</v>
      </c>
      <c r="BL6" s="35">
        <f t="shared" si="8"/>
        <v>0.78800000000000003</v>
      </c>
      <c r="BM6" s="20">
        <f>BK6-BK32</f>
        <v>0.36980769230769228</v>
      </c>
      <c r="BN6" s="20">
        <f t="shared" si="9"/>
        <v>2.7843635337284787E-3</v>
      </c>
      <c r="BO6" s="20">
        <f t="shared" si="10"/>
        <v>3.8964154671182615E-3</v>
      </c>
      <c r="BP6" s="20">
        <f>BO6-BN6</f>
        <v>1.1120519333897828E-3</v>
      </c>
      <c r="BQ6" s="24">
        <f>BO6-BO32</f>
        <v>8.2328051569301825E-4</v>
      </c>
      <c r="BR6" s="20">
        <v>11.916</v>
      </c>
      <c r="BS6" s="20">
        <v>12.993</v>
      </c>
      <c r="BT6" s="35">
        <f t="shared" si="11"/>
        <v>1.077</v>
      </c>
      <c r="BU6" s="20">
        <f>BS6-BS32</f>
        <v>1.0897307692307692</v>
      </c>
      <c r="BV6" s="20">
        <f t="shared" si="12"/>
        <v>1.6816257408975445E-2</v>
      </c>
      <c r="BW6" s="20">
        <f t="shared" si="13"/>
        <v>1.8336155800169347E-2</v>
      </c>
      <c r="BX6" s="20">
        <f>BW6-BV6</f>
        <v>1.5198983911939024E-3</v>
      </c>
      <c r="BY6" s="24">
        <f>BW6-BW32</f>
        <v>2.0865169459813246E-3</v>
      </c>
      <c r="BZ6" s="20">
        <v>16.013000000000002</v>
      </c>
      <c r="CA6" s="20">
        <v>15.433999999999999</v>
      </c>
      <c r="CB6" s="34">
        <f t="shared" si="14"/>
        <v>-0.5790000000000024</v>
      </c>
      <c r="CC6" s="20">
        <f>CA6-CA32</f>
        <v>-1.6617692307692327</v>
      </c>
      <c r="CD6" s="20">
        <f t="shared" si="15"/>
        <v>2.2598080722551511E-2</v>
      </c>
      <c r="CE6" s="20">
        <f t="shared" si="16"/>
        <v>2.1780976573525259E-2</v>
      </c>
      <c r="CF6" s="20">
        <f>CE6-CD6</f>
        <v>-8.171041490262522E-4</v>
      </c>
      <c r="CG6" s="24">
        <f>CE6-CE32</f>
        <v>2.1780976573525259E-2</v>
      </c>
      <c r="CH6" s="20">
        <v>19.234000000000002</v>
      </c>
      <c r="CI6" s="20">
        <v>16.120999999999999</v>
      </c>
      <c r="CJ6" s="34">
        <f t="shared" ref="CJ6:CJ30" si="25">CI6-CH6</f>
        <v>-3.1130000000000031</v>
      </c>
      <c r="CK6" s="20">
        <f>CI6-CI32</f>
        <v>-0.34111538461538871</v>
      </c>
      <c r="CL6" s="20">
        <f t="shared" si="17"/>
        <v>2.7143663561953149E-2</v>
      </c>
      <c r="CM6" s="20">
        <f t="shared" si="18"/>
        <v>2.27504939316963E-2</v>
      </c>
      <c r="CN6" s="20">
        <f>CM6-CL6</f>
        <v>-4.393169630256849E-3</v>
      </c>
      <c r="CO6" s="24">
        <f>CM6-CM32</f>
        <v>5.3705638653209209E-4</v>
      </c>
      <c r="CP6" s="20">
        <f t="shared" ref="CP6:CQ30" si="26">BJ6+BR6+BZ6+CH6</f>
        <v>49.136000000000003</v>
      </c>
      <c r="CQ6" s="20">
        <f t="shared" si="26"/>
        <v>47.308999999999997</v>
      </c>
      <c r="CR6" s="34">
        <f t="shared" si="19"/>
        <v>-1.8270000000000053</v>
      </c>
      <c r="CS6" s="20">
        <f t="shared" si="20"/>
        <v>141.102</v>
      </c>
      <c r="CT6" s="20">
        <f t="shared" si="21"/>
        <v>128.03</v>
      </c>
      <c r="CU6" s="36">
        <f t="shared" ref="CU6:CU30" si="27">CT6-CS6</f>
        <v>-13.072000000000003</v>
      </c>
      <c r="CV6" s="20">
        <f t="shared" si="22"/>
        <v>0.19912785774767147</v>
      </c>
      <c r="CW6" s="23">
        <f t="shared" si="23"/>
        <v>0.18068021450747954</v>
      </c>
      <c r="CX6" s="34">
        <f>CW6-CV6</f>
        <v>-1.8447643240191935E-2</v>
      </c>
      <c r="CY6" s="84" t="s">
        <v>51</v>
      </c>
      <c r="CZ6" s="83">
        <v>14</v>
      </c>
    </row>
    <row r="7" spans="1:104" s="21" customFormat="1" ht="15" customHeight="1">
      <c r="A7" s="73">
        <v>3</v>
      </c>
      <c r="B7" s="10" t="s">
        <v>12</v>
      </c>
      <c r="C7" s="102">
        <v>727.4</v>
      </c>
      <c r="D7" s="102"/>
      <c r="E7" s="73">
        <v>16</v>
      </c>
      <c r="F7" s="11">
        <v>16</v>
      </c>
      <c r="G7" s="11">
        <v>0</v>
      </c>
      <c r="H7" s="11">
        <v>16</v>
      </c>
      <c r="I7" s="11">
        <f t="shared" ref="I7:I29" si="28">H7-F7</f>
        <v>0</v>
      </c>
      <c r="J7" s="20">
        <v>24.882999999999999</v>
      </c>
      <c r="K7" s="20">
        <v>18.777999999999999</v>
      </c>
      <c r="L7" s="34">
        <f t="shared" si="0"/>
        <v>-6.1050000000000004</v>
      </c>
      <c r="M7" s="20">
        <f>K7-K32</f>
        <v>-1.6727692307692372</v>
      </c>
      <c r="N7" s="20">
        <f t="shared" si="1"/>
        <v>3.4208138575749246E-2</v>
      </c>
      <c r="O7" s="20">
        <f t="shared" si="2"/>
        <v>2.5815232334341489E-2</v>
      </c>
      <c r="P7" s="20">
        <f t="shared" ref="P7:P30" si="29">O7-N7</f>
        <v>-8.392906241407757E-3</v>
      </c>
      <c r="Q7" s="24">
        <f>O7-O32</f>
        <v>-1.4668709927727029E-3</v>
      </c>
      <c r="R7" s="20">
        <v>22.047999999999998</v>
      </c>
      <c r="S7" s="20">
        <v>20.786000000000001</v>
      </c>
      <c r="T7" s="34">
        <f t="shared" si="3"/>
        <v>-1.2619999999999969</v>
      </c>
      <c r="U7" s="20">
        <f>S7-S32</f>
        <v>-2.54388461538462</v>
      </c>
      <c r="V7" s="20">
        <f>R7/C7</f>
        <v>3.0310695628265053E-2</v>
      </c>
      <c r="W7" s="20">
        <f t="shared" ref="W7:W30" si="30">S7/C7</f>
        <v>2.8575749243882325E-2</v>
      </c>
      <c r="X7" s="20">
        <f t="shared" ref="X7:X30" si="31">W7-V7</f>
        <v>-1.7349463843827281E-3</v>
      </c>
      <c r="Y7" s="24">
        <f>W7-W32</f>
        <v>-2.4921362174419905E-3</v>
      </c>
      <c r="Z7" s="20">
        <v>18.713999999999999</v>
      </c>
      <c r="AA7" s="20">
        <v>17.263000000000002</v>
      </c>
      <c r="AB7" s="34">
        <f t="shared" si="4"/>
        <v>-1.450999999999997</v>
      </c>
      <c r="AC7" s="20">
        <f>AA7-AA32</f>
        <v>-1.6401538461538436</v>
      </c>
      <c r="AD7" s="20">
        <f t="shared" ref="AD7:AD30" si="32">Z7/C7</f>
        <v>2.572724773164696E-2</v>
      </c>
      <c r="AE7" s="20">
        <f t="shared" ref="AE7:AE30" si="33">AA7/C7</f>
        <v>2.3732471817431953E-2</v>
      </c>
      <c r="AF7" s="20">
        <f t="shared" ref="AF7:AF31" si="34">AE7-AD7</f>
        <v>-1.9947759142150065E-3</v>
      </c>
      <c r="AG7" s="24">
        <f>AE7-AE32</f>
        <v>-1.3728383310624634E-3</v>
      </c>
      <c r="AH7" s="20">
        <v>13.897</v>
      </c>
      <c r="AI7" s="20">
        <v>13.2</v>
      </c>
      <c r="AJ7" s="34">
        <f t="shared" si="5"/>
        <v>-0.69700000000000095</v>
      </c>
      <c r="AK7" s="20">
        <f>AI7-AI32</f>
        <v>-1.4150000000000009</v>
      </c>
      <c r="AL7" s="20">
        <f t="shared" ref="AL7:AL30" si="35">AH7/C7</f>
        <v>1.9105031619466594E-2</v>
      </c>
      <c r="AM7" s="20">
        <f t="shared" ref="AM7:AM30" si="36">AI7/C7</f>
        <v>1.8146824305746493E-2</v>
      </c>
      <c r="AN7" s="20">
        <f t="shared" ref="AN7:AN31" si="37">AM7-AL7</f>
        <v>-9.5820731372010109E-4</v>
      </c>
      <c r="AO7" s="24">
        <f>AM7-AM32</f>
        <v>-1.7069066288165069E-3</v>
      </c>
      <c r="AP7" s="20">
        <v>9.1639999999999997</v>
      </c>
      <c r="AQ7" s="20">
        <v>7.8289999999999997</v>
      </c>
      <c r="AR7" s="34">
        <f t="shared" si="6"/>
        <v>-1.335</v>
      </c>
      <c r="AS7" s="20">
        <f>AQ7-AQ32</f>
        <v>-0.77200000000000113</v>
      </c>
      <c r="AT7" s="20">
        <f t="shared" ref="AT7:AT30" si="38">AP7/C7</f>
        <v>1.2598295298322794E-2</v>
      </c>
      <c r="AU7" s="20">
        <f t="shared" ref="AU7:AU30" si="39">AQ7/C7</f>
        <v>1.0762991476491615E-2</v>
      </c>
      <c r="AV7" s="20">
        <f t="shared" ref="AV7:AV31" si="40">AU7-AT7</f>
        <v>-1.8353038218311794E-3</v>
      </c>
      <c r="AW7" s="24">
        <f>AU7-AU32</f>
        <v>-6.6645454094038659E-4</v>
      </c>
      <c r="AX7" s="20">
        <v>0</v>
      </c>
      <c r="AY7" s="20">
        <v>0</v>
      </c>
      <c r="AZ7" s="20">
        <f t="shared" si="7"/>
        <v>0</v>
      </c>
      <c r="BA7" s="20">
        <f>AY7-AY32</f>
        <v>0</v>
      </c>
      <c r="BB7" s="20">
        <f t="shared" ref="BB7:BB30" si="41">AX7/C7</f>
        <v>0</v>
      </c>
      <c r="BC7" s="20">
        <f t="shared" ref="BC7:BC30" si="42">AY7/C7</f>
        <v>0</v>
      </c>
      <c r="BD7" s="20">
        <f t="shared" ref="BD7:BD31" si="43">BC7-BB7</f>
        <v>0</v>
      </c>
      <c r="BE7" s="24">
        <f>BC7-BC32</f>
        <v>0</v>
      </c>
      <c r="BF7" s="24">
        <f t="shared" ref="BF7:BG30" si="44">J7+R7+Z7+AH7+AP7+AX7</f>
        <v>88.706000000000003</v>
      </c>
      <c r="BG7" s="20">
        <f t="shared" si="44"/>
        <v>77.855999999999995</v>
      </c>
      <c r="BH7" s="34">
        <f t="shared" ref="BH7:BH30" si="45">BG7-BF7</f>
        <v>-10.850000000000009</v>
      </c>
      <c r="BI7" s="87">
        <f t="shared" si="24"/>
        <v>0.10703326917789387</v>
      </c>
      <c r="BJ7" s="20">
        <v>1.6020000000000001</v>
      </c>
      <c r="BK7" s="20">
        <v>2.2189999999999999</v>
      </c>
      <c r="BL7" s="35">
        <f t="shared" si="8"/>
        <v>0.61699999999999977</v>
      </c>
      <c r="BM7" s="20">
        <f>BK7-BK32</f>
        <v>-0.17219230769230798</v>
      </c>
      <c r="BN7" s="20">
        <f t="shared" si="9"/>
        <v>2.2023645861974158E-3</v>
      </c>
      <c r="BO7" s="20">
        <f t="shared" si="10"/>
        <v>3.0505911465493539E-3</v>
      </c>
      <c r="BP7" s="20">
        <f t="shared" ref="BP7:BP30" si="46">BO7-BN7</f>
        <v>8.4822656035193813E-4</v>
      </c>
      <c r="BQ7" s="24">
        <f>BO7-BO32</f>
        <v>-2.254380487588933E-5</v>
      </c>
      <c r="BR7" s="20">
        <v>10.487</v>
      </c>
      <c r="BS7" s="20">
        <v>11.095000000000001</v>
      </c>
      <c r="BT7" s="35">
        <f t="shared" si="11"/>
        <v>0.60800000000000054</v>
      </c>
      <c r="BU7" s="20">
        <f>BS7-BS32</f>
        <v>-0.80826923076923052</v>
      </c>
      <c r="BV7" s="20">
        <f t="shared" si="12"/>
        <v>1.441710200714875E-2</v>
      </c>
      <c r="BW7" s="20">
        <f t="shared" si="13"/>
        <v>1.525295573274677E-2</v>
      </c>
      <c r="BX7" s="20">
        <f t="shared" ref="BX7:BX30" si="47">BW7-BV7</f>
        <v>8.3585372559802015E-4</v>
      </c>
      <c r="BY7" s="24">
        <f>BW7-BW32</f>
        <v>-9.9668312144125283E-4</v>
      </c>
      <c r="BZ7" s="20">
        <v>15.456</v>
      </c>
      <c r="CA7" s="20">
        <v>14.744</v>
      </c>
      <c r="CB7" s="34">
        <f t="shared" si="14"/>
        <v>-0.71199999999999974</v>
      </c>
      <c r="CC7" s="20">
        <f>CA7-CA32</f>
        <v>-2.3517692307692322</v>
      </c>
      <c r="CD7" s="20">
        <f t="shared" si="15"/>
        <v>2.1248281550728623E-2</v>
      </c>
      <c r="CE7" s="20">
        <f t="shared" si="16"/>
        <v>2.0269452845751993E-2</v>
      </c>
      <c r="CF7" s="20">
        <f t="shared" ref="CF7:CF30" si="48">CE7-CD7</f>
        <v>-9.7882870497663019E-4</v>
      </c>
      <c r="CG7" s="24">
        <f>CE7-CE32</f>
        <v>2.0269452845751993E-2</v>
      </c>
      <c r="CH7" s="20">
        <v>18.504999999999999</v>
      </c>
      <c r="CI7" s="20">
        <v>15.444000000000001</v>
      </c>
      <c r="CJ7" s="34">
        <f t="shared" si="25"/>
        <v>-3.0609999999999982</v>
      </c>
      <c r="CK7" s="20">
        <f>CI7-CI32</f>
        <v>-1.0181153846153865</v>
      </c>
      <c r="CL7" s="20">
        <f t="shared" si="17"/>
        <v>2.5439923013472643E-2</v>
      </c>
      <c r="CM7" s="20">
        <f t="shared" si="18"/>
        <v>2.1231784437723399E-2</v>
      </c>
      <c r="CN7" s="20">
        <f t="shared" ref="CN7:CN30" si="49">CM7-CL7</f>
        <v>-4.2081385757492436E-3</v>
      </c>
      <c r="CO7" s="24">
        <f>CM7-CM32</f>
        <v>-9.8165310744080872E-4</v>
      </c>
      <c r="CP7" s="20">
        <f t="shared" si="26"/>
        <v>46.05</v>
      </c>
      <c r="CQ7" s="20">
        <f t="shared" si="26"/>
        <v>43.502000000000002</v>
      </c>
      <c r="CR7" s="34">
        <f t="shared" si="19"/>
        <v>-2.5479999999999947</v>
      </c>
      <c r="CS7" s="20">
        <f t="shared" si="20"/>
        <v>134.756</v>
      </c>
      <c r="CT7" s="20">
        <f t="shared" si="21"/>
        <v>121.358</v>
      </c>
      <c r="CU7" s="36">
        <f t="shared" si="27"/>
        <v>-13.397999999999996</v>
      </c>
      <c r="CV7" s="20">
        <f t="shared" si="22"/>
        <v>0.18525708001099808</v>
      </c>
      <c r="CW7" s="23">
        <f t="shared" si="23"/>
        <v>0.1668380533406654</v>
      </c>
      <c r="CX7" s="34">
        <f t="shared" ref="CX7:CX30" si="50">CW7-CV7</f>
        <v>-1.8419026670332683E-2</v>
      </c>
      <c r="CY7" s="83">
        <v>8</v>
      </c>
      <c r="CZ7" s="83">
        <v>10</v>
      </c>
    </row>
    <row r="8" spans="1:104" s="21" customFormat="1" ht="15.75" customHeight="1">
      <c r="A8" s="73">
        <v>4</v>
      </c>
      <c r="B8" s="10" t="s">
        <v>2</v>
      </c>
      <c r="C8" s="102">
        <v>879</v>
      </c>
      <c r="D8" s="102"/>
      <c r="E8" s="73">
        <v>12</v>
      </c>
      <c r="F8" s="11">
        <v>16.440000000000001</v>
      </c>
      <c r="G8" s="11">
        <v>0.64</v>
      </c>
      <c r="H8" s="11">
        <v>12.64</v>
      </c>
      <c r="I8" s="11">
        <f t="shared" si="28"/>
        <v>-3.8000000000000007</v>
      </c>
      <c r="J8" s="20">
        <v>25.6</v>
      </c>
      <c r="K8" s="20">
        <v>20.45</v>
      </c>
      <c r="L8" s="34">
        <f t="shared" si="0"/>
        <v>-5.1500000000000021</v>
      </c>
      <c r="M8" s="20">
        <f>K8-K32</f>
        <v>-7.6923076923662848E-4</v>
      </c>
      <c r="N8" s="20">
        <f t="shared" si="1"/>
        <v>2.9124004550625714E-2</v>
      </c>
      <c r="O8" s="20">
        <f t="shared" si="2"/>
        <v>2.3265073947667803E-2</v>
      </c>
      <c r="P8" s="20">
        <f t="shared" si="29"/>
        <v>-5.8589306029579111E-3</v>
      </c>
      <c r="Q8" s="24">
        <f>O8-O32</f>
        <v>-4.0170293794463893E-3</v>
      </c>
      <c r="R8" s="20">
        <v>20.22</v>
      </c>
      <c r="S8" s="20">
        <v>23.9</v>
      </c>
      <c r="T8" s="35">
        <f t="shared" si="3"/>
        <v>3.6799999999999997</v>
      </c>
      <c r="U8" s="20">
        <f>S8-S32</f>
        <v>0.57011538461537725</v>
      </c>
      <c r="V8" s="20">
        <f t="shared" ref="V8:V30" si="51">R8/C8</f>
        <v>2.3003412969283276E-2</v>
      </c>
      <c r="W8" s="20">
        <f t="shared" si="30"/>
        <v>2.7189988623435721E-2</v>
      </c>
      <c r="X8" s="20">
        <f t="shared" si="31"/>
        <v>4.1865756541524454E-3</v>
      </c>
      <c r="Y8" s="24">
        <f>W8-W32</f>
        <v>-3.877896837888594E-3</v>
      </c>
      <c r="Z8" s="20">
        <v>17.27</v>
      </c>
      <c r="AA8" s="20">
        <v>20.010000000000002</v>
      </c>
      <c r="AB8" s="35">
        <f t="shared" si="4"/>
        <v>2.740000000000002</v>
      </c>
      <c r="AC8" s="20">
        <f>AA8-AA32</f>
        <v>1.1068461538461563</v>
      </c>
      <c r="AD8" s="20">
        <f t="shared" si="32"/>
        <v>1.9647326507394765E-2</v>
      </c>
      <c r="AE8" s="20">
        <f t="shared" si="33"/>
        <v>2.2764505119453927E-2</v>
      </c>
      <c r="AF8" s="20">
        <f t="shared" si="34"/>
        <v>3.117178612059162E-3</v>
      </c>
      <c r="AG8" s="24">
        <f>AE8-AE32</f>
        <v>-2.3408050290404901E-3</v>
      </c>
      <c r="AH8" s="20">
        <v>15.03</v>
      </c>
      <c r="AI8" s="20">
        <v>15.45</v>
      </c>
      <c r="AJ8" s="35">
        <f t="shared" si="5"/>
        <v>0.41999999999999993</v>
      </c>
      <c r="AK8" s="20">
        <f>AI8-AI32</f>
        <v>0.83499999999999908</v>
      </c>
      <c r="AL8" s="20">
        <f t="shared" si="35"/>
        <v>1.7098976109215017E-2</v>
      </c>
      <c r="AM8" s="20">
        <f t="shared" si="36"/>
        <v>1.7576791808873719E-2</v>
      </c>
      <c r="AN8" s="20">
        <f t="shared" si="37"/>
        <v>4.7781569965870199E-4</v>
      </c>
      <c r="AO8" s="24">
        <f>AM8-AM32</f>
        <v>-2.2769391256892806E-3</v>
      </c>
      <c r="AP8" s="20">
        <v>10.17</v>
      </c>
      <c r="AQ8" s="20">
        <v>9.2899999999999991</v>
      </c>
      <c r="AR8" s="34">
        <f t="shared" si="6"/>
        <v>-0.88000000000000078</v>
      </c>
      <c r="AS8" s="20">
        <f>AQ8-AQ32</f>
        <v>0.68899999999999828</v>
      </c>
      <c r="AT8" s="20">
        <f t="shared" si="38"/>
        <v>1.1569965870307166E-2</v>
      </c>
      <c r="AU8" s="20">
        <f t="shared" si="39"/>
        <v>1.0568828213879408E-2</v>
      </c>
      <c r="AV8" s="20">
        <f t="shared" si="40"/>
        <v>-1.0011376564277585E-3</v>
      </c>
      <c r="AW8" s="24">
        <f>AU8-AU32</f>
        <v>-8.6061780355259354E-4</v>
      </c>
      <c r="AX8" s="20">
        <v>0</v>
      </c>
      <c r="AY8" s="20">
        <v>0</v>
      </c>
      <c r="AZ8" s="20">
        <f t="shared" si="7"/>
        <v>0</v>
      </c>
      <c r="BA8" s="20">
        <f>AY8-AY32</f>
        <v>0</v>
      </c>
      <c r="BB8" s="20">
        <f t="shared" si="41"/>
        <v>0</v>
      </c>
      <c r="BC8" s="20">
        <f t="shared" si="42"/>
        <v>0</v>
      </c>
      <c r="BD8" s="20">
        <f t="shared" si="43"/>
        <v>0</v>
      </c>
      <c r="BE8" s="24">
        <f>BC8-BC32</f>
        <v>0</v>
      </c>
      <c r="BF8" s="24">
        <f t="shared" si="44"/>
        <v>88.29</v>
      </c>
      <c r="BG8" s="20">
        <f t="shared" si="44"/>
        <v>89.1</v>
      </c>
      <c r="BH8" s="35">
        <f t="shared" si="45"/>
        <v>0.80999999999998806</v>
      </c>
      <c r="BI8" s="87">
        <f t="shared" si="24"/>
        <v>0.10136518771331057</v>
      </c>
      <c r="BJ8" s="20">
        <v>1.9</v>
      </c>
      <c r="BK8" s="20">
        <v>2.81</v>
      </c>
      <c r="BL8" s="35">
        <f t="shared" si="8"/>
        <v>0.91000000000000014</v>
      </c>
      <c r="BM8" s="20">
        <f>BK8-BK32</f>
        <v>0.41880769230769221</v>
      </c>
      <c r="BN8" s="20">
        <f t="shared" si="9"/>
        <v>2.1615472127417519E-3</v>
      </c>
      <c r="BO8" s="20">
        <f t="shared" si="10"/>
        <v>3.1968145620022755E-3</v>
      </c>
      <c r="BP8" s="20">
        <f t="shared" si="46"/>
        <v>1.0352673492605236E-3</v>
      </c>
      <c r="BQ8" s="24">
        <f>BO8-BO32</f>
        <v>1.2367961057703231E-4</v>
      </c>
      <c r="BR8" s="20">
        <v>12.49</v>
      </c>
      <c r="BS8" s="20">
        <v>13.34</v>
      </c>
      <c r="BT8" s="35">
        <f t="shared" si="11"/>
        <v>0.84999999999999964</v>
      </c>
      <c r="BU8" s="20">
        <f>BS8-BS32</f>
        <v>1.4367307692307687</v>
      </c>
      <c r="BV8" s="20">
        <f t="shared" si="12"/>
        <v>1.4209328782707623E-2</v>
      </c>
      <c r="BW8" s="20">
        <f t="shared" si="13"/>
        <v>1.5176336746302617E-2</v>
      </c>
      <c r="BX8" s="20">
        <f t="shared" si="47"/>
        <v>9.6700796359499436E-4</v>
      </c>
      <c r="BY8" s="24">
        <f>BW8-BW32</f>
        <v>-1.0733021078854054E-3</v>
      </c>
      <c r="BZ8" s="20">
        <v>17.059999999999999</v>
      </c>
      <c r="CA8" s="20">
        <v>16.32</v>
      </c>
      <c r="CB8" s="34">
        <f t="shared" si="14"/>
        <v>-0.73999999999999844</v>
      </c>
      <c r="CC8" s="20">
        <f>CA8-CA32</f>
        <v>-0.77576923076923165</v>
      </c>
      <c r="CD8" s="20">
        <f t="shared" si="15"/>
        <v>1.9408418657565416E-2</v>
      </c>
      <c r="CE8" s="20">
        <f t="shared" si="16"/>
        <v>1.8566552901023891E-2</v>
      </c>
      <c r="CF8" s="20">
        <f t="shared" si="48"/>
        <v>-8.4186575654152454E-4</v>
      </c>
      <c r="CG8" s="24">
        <f>CE8-CE32</f>
        <v>1.8566552901023891E-2</v>
      </c>
      <c r="CH8" s="20">
        <v>20.68</v>
      </c>
      <c r="CI8" s="20">
        <v>17.260000000000002</v>
      </c>
      <c r="CJ8" s="34">
        <f t="shared" si="25"/>
        <v>-3.4199999999999982</v>
      </c>
      <c r="CK8" s="20">
        <f>CI8-CI32</f>
        <v>0.79788461538461419</v>
      </c>
      <c r="CL8" s="20">
        <f t="shared" si="17"/>
        <v>2.3526734926052333E-2</v>
      </c>
      <c r="CM8" s="20">
        <f t="shared" si="18"/>
        <v>1.9635949943117181E-2</v>
      </c>
      <c r="CN8" s="20">
        <f t="shared" si="49"/>
        <v>-3.8907849829351512E-3</v>
      </c>
      <c r="CO8" s="24">
        <f>CM8-CM32</f>
        <v>-2.5774876020470266E-3</v>
      </c>
      <c r="CP8" s="20">
        <f t="shared" si="26"/>
        <v>52.129999999999995</v>
      </c>
      <c r="CQ8" s="20">
        <f t="shared" si="26"/>
        <v>49.730000000000004</v>
      </c>
      <c r="CR8" s="34">
        <f>CQ8-CP8</f>
        <v>-2.3999999999999915</v>
      </c>
      <c r="CS8" s="20">
        <f t="shared" si="20"/>
        <v>140.42000000000002</v>
      </c>
      <c r="CT8" s="20">
        <f t="shared" si="21"/>
        <v>138.82999999999998</v>
      </c>
      <c r="CU8" s="36">
        <f t="shared" si="27"/>
        <v>-1.5900000000000318</v>
      </c>
      <c r="CV8" s="20">
        <f t="shared" si="22"/>
        <v>0.15974971558589307</v>
      </c>
      <c r="CW8" s="23">
        <f t="shared" si="23"/>
        <v>0.15794084186575652</v>
      </c>
      <c r="CX8" s="34">
        <f t="shared" si="50"/>
        <v>-1.8088737201365501E-3</v>
      </c>
      <c r="CY8" s="83">
        <v>1</v>
      </c>
      <c r="CZ8" s="83">
        <v>5</v>
      </c>
    </row>
    <row r="9" spans="1:104" s="21" customFormat="1" ht="18.75" customHeight="1">
      <c r="A9" s="73">
        <v>5</v>
      </c>
      <c r="B9" s="10" t="s">
        <v>52</v>
      </c>
      <c r="C9" s="102">
        <v>820.3</v>
      </c>
      <c r="D9" s="102"/>
      <c r="E9" s="73">
        <v>16</v>
      </c>
      <c r="F9" s="11">
        <v>17.07</v>
      </c>
      <c r="G9" s="11">
        <v>1.07</v>
      </c>
      <c r="H9" s="11">
        <v>17.07</v>
      </c>
      <c r="I9" s="11">
        <f t="shared" si="28"/>
        <v>0</v>
      </c>
      <c r="J9" s="20">
        <v>31.32</v>
      </c>
      <c r="K9" s="20">
        <v>21.64</v>
      </c>
      <c r="L9" s="34">
        <f t="shared" si="0"/>
        <v>-9.68</v>
      </c>
      <c r="M9" s="20">
        <f>K9-K32</f>
        <v>1.1892307692307647</v>
      </c>
      <c r="N9" s="20">
        <f t="shared" si="1"/>
        <v>3.8181153236620753E-2</v>
      </c>
      <c r="O9" s="20">
        <f t="shared" si="2"/>
        <v>2.6380592466170916E-2</v>
      </c>
      <c r="P9" s="20">
        <f t="shared" si="29"/>
        <v>-1.1800560770449837E-2</v>
      </c>
      <c r="Q9" s="24">
        <f>O9-O32</f>
        <v>-9.015108609432762E-4</v>
      </c>
      <c r="R9" s="20">
        <v>25.59</v>
      </c>
      <c r="S9" s="20">
        <v>26.95</v>
      </c>
      <c r="T9" s="35">
        <f t="shared" si="3"/>
        <v>1.3599999999999994</v>
      </c>
      <c r="U9" s="20">
        <f>S9-S32</f>
        <v>3.620115384615378</v>
      </c>
      <c r="V9" s="20">
        <f t="shared" si="51"/>
        <v>3.1195903937583813E-2</v>
      </c>
      <c r="W9" s="20">
        <f t="shared" si="30"/>
        <v>3.2853833963184205E-2</v>
      </c>
      <c r="X9" s="20">
        <f t="shared" si="31"/>
        <v>1.6579300256003918E-3</v>
      </c>
      <c r="Y9" s="24">
        <f>W9-W32</f>
        <v>1.7859485018598895E-3</v>
      </c>
      <c r="Z9" s="20">
        <v>22.55</v>
      </c>
      <c r="AA9" s="20">
        <v>18.55</v>
      </c>
      <c r="AB9" s="34">
        <f>AA9-Z9</f>
        <v>-4</v>
      </c>
      <c r="AC9" s="20">
        <f>AA9-AA32</f>
        <v>-0.3531538461538446</v>
      </c>
      <c r="AD9" s="20">
        <f t="shared" si="32"/>
        <v>2.7489942703888822E-2</v>
      </c>
      <c r="AE9" s="20">
        <f t="shared" si="33"/>
        <v>2.2613677922711205E-2</v>
      </c>
      <c r="AF9" s="20">
        <f t="shared" si="34"/>
        <v>-4.8762647811776173E-3</v>
      </c>
      <c r="AG9" s="24">
        <f>AE9-AE32</f>
        <v>-2.4916322257832121E-3</v>
      </c>
      <c r="AH9" s="20">
        <v>16.850000000000001</v>
      </c>
      <c r="AI9" s="20">
        <v>15.81</v>
      </c>
      <c r="AJ9" s="34">
        <f t="shared" si="5"/>
        <v>-1.0400000000000009</v>
      </c>
      <c r="AK9" s="20">
        <f>AI9-AI32</f>
        <v>1.1950000000000003</v>
      </c>
      <c r="AL9" s="20">
        <f t="shared" si="35"/>
        <v>2.0541265390710717E-2</v>
      </c>
      <c r="AM9" s="20">
        <f t="shared" si="36"/>
        <v>1.9273436547604536E-2</v>
      </c>
      <c r="AN9" s="20">
        <f t="shared" si="37"/>
        <v>-1.2678288431061807E-3</v>
      </c>
      <c r="AO9" s="24">
        <f>AM9-AM32</f>
        <v>-5.8029438695846383E-4</v>
      </c>
      <c r="AP9" s="20">
        <v>10.72</v>
      </c>
      <c r="AQ9" s="20">
        <v>9.34</v>
      </c>
      <c r="AR9" s="34">
        <f t="shared" si="6"/>
        <v>-1.3800000000000008</v>
      </c>
      <c r="AS9" s="20">
        <f>AQ9-AQ32</f>
        <v>0.73899999999999899</v>
      </c>
      <c r="AT9" s="20">
        <f t="shared" si="38"/>
        <v>1.3068389613556018E-2</v>
      </c>
      <c r="AU9" s="20">
        <f t="shared" si="39"/>
        <v>1.1386078264049738E-2</v>
      </c>
      <c r="AV9" s="20">
        <f t="shared" si="40"/>
        <v>-1.6823113495062804E-3</v>
      </c>
      <c r="AW9" s="24">
        <f>AU9-AU32</f>
        <v>-4.3367753382263577E-5</v>
      </c>
      <c r="AX9" s="20">
        <v>0</v>
      </c>
      <c r="AY9" s="20">
        <v>0</v>
      </c>
      <c r="AZ9" s="20">
        <f t="shared" si="7"/>
        <v>0</v>
      </c>
      <c r="BA9" s="20">
        <f>AY9-AY32</f>
        <v>0</v>
      </c>
      <c r="BB9" s="20">
        <f t="shared" si="41"/>
        <v>0</v>
      </c>
      <c r="BC9" s="20">
        <f t="shared" si="42"/>
        <v>0</v>
      </c>
      <c r="BD9" s="20">
        <f t="shared" si="43"/>
        <v>0</v>
      </c>
      <c r="BE9" s="24">
        <f>BC9-BC32</f>
        <v>0</v>
      </c>
      <c r="BF9" s="24">
        <f t="shared" si="44"/>
        <v>107.03</v>
      </c>
      <c r="BG9" s="20">
        <f t="shared" si="44"/>
        <v>92.29</v>
      </c>
      <c r="BH9" s="34">
        <f t="shared" si="45"/>
        <v>-14.739999999999995</v>
      </c>
      <c r="BI9" s="87">
        <f t="shared" si="24"/>
        <v>0.11250761916372061</v>
      </c>
      <c r="BJ9" s="20">
        <v>0</v>
      </c>
      <c r="BK9" s="20">
        <v>3.48</v>
      </c>
      <c r="BL9" s="35">
        <f t="shared" si="8"/>
        <v>3.48</v>
      </c>
      <c r="BM9" s="20">
        <f>BK9-BK32</f>
        <v>1.0888076923076921</v>
      </c>
      <c r="BN9" s="20">
        <f t="shared" si="9"/>
        <v>0</v>
      </c>
      <c r="BO9" s="20">
        <f t="shared" si="10"/>
        <v>4.2423503596245278E-3</v>
      </c>
      <c r="BP9" s="20">
        <f t="shared" si="46"/>
        <v>4.2423503596245278E-3</v>
      </c>
      <c r="BQ9" s="24">
        <f>BO9-BO32</f>
        <v>1.1692154081992846E-3</v>
      </c>
      <c r="BR9" s="20">
        <v>16.878</v>
      </c>
      <c r="BS9" s="20">
        <v>14.18</v>
      </c>
      <c r="BT9" s="34">
        <f t="shared" si="11"/>
        <v>-2.6980000000000004</v>
      </c>
      <c r="BU9" s="20">
        <f>BS9-BS32</f>
        <v>2.2767307692307686</v>
      </c>
      <c r="BV9" s="20">
        <f t="shared" si="12"/>
        <v>2.0575399244178959E-2</v>
      </c>
      <c r="BW9" s="20">
        <f t="shared" si="13"/>
        <v>1.7286358649274657E-2</v>
      </c>
      <c r="BX9" s="20">
        <f t="shared" si="47"/>
        <v>-3.2890405949043029E-3</v>
      </c>
      <c r="BY9" s="24">
        <f>BW9-BW32</f>
        <v>1.0367197950866339E-3</v>
      </c>
      <c r="BZ9" s="20">
        <v>17.922000000000001</v>
      </c>
      <c r="CA9" s="20">
        <v>18.55</v>
      </c>
      <c r="CB9" s="35">
        <f t="shared" si="14"/>
        <v>0.62800000000000011</v>
      </c>
      <c r="CC9" s="20">
        <f>CA9-CA32</f>
        <v>1.4542307692307688</v>
      </c>
      <c r="CD9" s="20">
        <f t="shared" si="15"/>
        <v>2.1848104352066321E-2</v>
      </c>
      <c r="CE9" s="20">
        <f t="shared" si="16"/>
        <v>2.2613677922711205E-2</v>
      </c>
      <c r="CF9" s="20">
        <f t="shared" si="48"/>
        <v>7.6557357064488407E-4</v>
      </c>
      <c r="CG9" s="24">
        <f>CE9-CE32</f>
        <v>2.2613677922711205E-2</v>
      </c>
      <c r="CH9" s="20">
        <v>22.86</v>
      </c>
      <c r="CI9" s="20">
        <v>17.12</v>
      </c>
      <c r="CJ9" s="34">
        <f t="shared" si="25"/>
        <v>-5.7399999999999984</v>
      </c>
      <c r="CK9" s="20">
        <f>CI9-CI32</f>
        <v>0.65788461538461362</v>
      </c>
      <c r="CL9" s="20">
        <f t="shared" si="17"/>
        <v>2.7867853224430087E-2</v>
      </c>
      <c r="CM9" s="20">
        <f t="shared" si="18"/>
        <v>2.0870413263440208E-2</v>
      </c>
      <c r="CN9" s="20">
        <f t="shared" si="49"/>
        <v>-6.9974399609898791E-3</v>
      </c>
      <c r="CO9" s="24">
        <f>CM9-CM32</f>
        <v>-1.343024281724E-3</v>
      </c>
      <c r="CP9" s="20">
        <f t="shared" si="26"/>
        <v>57.66</v>
      </c>
      <c r="CQ9" s="20">
        <f t="shared" si="26"/>
        <v>53.33</v>
      </c>
      <c r="CR9" s="34">
        <f t="shared" ref="CR9:CR30" si="52">CQ9-CP9</f>
        <v>-4.3299999999999983</v>
      </c>
      <c r="CS9" s="20">
        <f t="shared" si="20"/>
        <v>164.69</v>
      </c>
      <c r="CT9" s="20">
        <f t="shared" si="21"/>
        <v>145.62</v>
      </c>
      <c r="CU9" s="36">
        <f t="shared" si="27"/>
        <v>-19.069999999999993</v>
      </c>
      <c r="CV9" s="20">
        <f t="shared" si="22"/>
        <v>0.20076801170303549</v>
      </c>
      <c r="CW9" s="23">
        <f t="shared" si="23"/>
        <v>0.17752041935877119</v>
      </c>
      <c r="CX9" s="34">
        <f t="shared" si="50"/>
        <v>-2.3247592344264295E-2</v>
      </c>
      <c r="CY9" s="83">
        <v>13</v>
      </c>
      <c r="CZ9" s="83">
        <v>14</v>
      </c>
    </row>
    <row r="10" spans="1:104" s="21" customFormat="1" ht="16.5" customHeight="1">
      <c r="A10" s="73">
        <v>6</v>
      </c>
      <c r="B10" s="10" t="s">
        <v>18</v>
      </c>
      <c r="C10" s="102">
        <v>885.43</v>
      </c>
      <c r="D10" s="102"/>
      <c r="E10" s="73">
        <v>16</v>
      </c>
      <c r="F10" s="11">
        <v>16.82</v>
      </c>
      <c r="G10" s="11">
        <v>0.82</v>
      </c>
      <c r="H10" s="11">
        <v>16.82</v>
      </c>
      <c r="I10" s="11">
        <f t="shared" si="28"/>
        <v>0</v>
      </c>
      <c r="J10" s="20">
        <v>35.43</v>
      </c>
      <c r="K10" s="20">
        <v>24.3</v>
      </c>
      <c r="L10" s="34">
        <f t="shared" si="0"/>
        <v>-11.129999999999999</v>
      </c>
      <c r="M10" s="20">
        <f>K10-K32</f>
        <v>3.8492307692307648</v>
      </c>
      <c r="N10" s="20">
        <f t="shared" si="1"/>
        <v>4.0014456252894078E-2</v>
      </c>
      <c r="O10" s="20">
        <f t="shared" si="2"/>
        <v>2.7444292603593736E-2</v>
      </c>
      <c r="P10" s="20">
        <f t="shared" si="29"/>
        <v>-1.2570163649300341E-2</v>
      </c>
      <c r="Q10" s="24">
        <f>O10-O32</f>
        <v>1.621892764795442E-4</v>
      </c>
      <c r="R10" s="20">
        <v>28.92</v>
      </c>
      <c r="S10" s="20">
        <v>30.24</v>
      </c>
      <c r="T10" s="35">
        <f t="shared" si="3"/>
        <v>1.3199999999999967</v>
      </c>
      <c r="U10" s="20">
        <f>S10-S32</f>
        <v>6.9101153846153771</v>
      </c>
      <c r="V10" s="20">
        <f t="shared" si="51"/>
        <v>3.2662096382548599E-2</v>
      </c>
      <c r="W10" s="20">
        <f t="shared" si="30"/>
        <v>3.4152897462249983E-2</v>
      </c>
      <c r="X10" s="20">
        <f t="shared" si="31"/>
        <v>1.4908010797013843E-3</v>
      </c>
      <c r="Y10" s="24">
        <f>W10-W32</f>
        <v>3.0850120009256674E-3</v>
      </c>
      <c r="Z10" s="20">
        <v>23.04</v>
      </c>
      <c r="AA10" s="20">
        <v>22.12</v>
      </c>
      <c r="AB10" s="34">
        <f t="shared" si="4"/>
        <v>-0.91999999999999815</v>
      </c>
      <c r="AC10" s="20">
        <f>AA10-AA32</f>
        <v>3.2168461538461557</v>
      </c>
      <c r="AD10" s="20">
        <f t="shared" si="32"/>
        <v>2.6021255209333318E-2</v>
      </c>
      <c r="AE10" s="20">
        <f t="shared" si="33"/>
        <v>2.4982212032571748E-2</v>
      </c>
      <c r="AF10" s="20">
        <f t="shared" si="34"/>
        <v>-1.0390431767615706E-3</v>
      </c>
      <c r="AG10" s="24">
        <f>AE10-AE32</f>
        <v>-1.2309811592266934E-4</v>
      </c>
      <c r="AH10" s="20">
        <v>19.8</v>
      </c>
      <c r="AI10" s="20">
        <v>18.600000000000001</v>
      </c>
      <c r="AJ10" s="34">
        <f t="shared" si="5"/>
        <v>-1.1999999999999993</v>
      </c>
      <c r="AK10" s="20">
        <f>AI10-AI32</f>
        <v>3.9850000000000012</v>
      </c>
      <c r="AL10" s="20">
        <f t="shared" si="35"/>
        <v>2.2362016195520824E-2</v>
      </c>
      <c r="AM10" s="20">
        <f t="shared" si="36"/>
        <v>2.1006742486701379E-2</v>
      </c>
      <c r="AN10" s="20">
        <f t="shared" si="37"/>
        <v>-1.3552737088194447E-3</v>
      </c>
      <c r="AO10" s="24">
        <f>AM10-AM32</f>
        <v>1.1530115521383791E-3</v>
      </c>
      <c r="AP10" s="20">
        <v>12.53</v>
      </c>
      <c r="AQ10" s="20">
        <v>10.87</v>
      </c>
      <c r="AR10" s="34">
        <f t="shared" si="6"/>
        <v>-1.6600000000000001</v>
      </c>
      <c r="AS10" s="20">
        <f>AQ10-AQ32</f>
        <v>2.2689999999999984</v>
      </c>
      <c r="AT10" s="20">
        <f t="shared" si="38"/>
        <v>1.4151316309589691E-2</v>
      </c>
      <c r="AU10" s="20">
        <f t="shared" si="39"/>
        <v>1.227652101238946E-2</v>
      </c>
      <c r="AV10" s="20">
        <f t="shared" si="40"/>
        <v>-1.8747952972002317E-3</v>
      </c>
      <c r="AW10" s="24">
        <f>AU10-AU32</f>
        <v>8.4707499495745818E-4</v>
      </c>
      <c r="AX10" s="20">
        <v>0</v>
      </c>
      <c r="AY10" s="20">
        <v>0</v>
      </c>
      <c r="AZ10" s="20">
        <f t="shared" si="7"/>
        <v>0</v>
      </c>
      <c r="BA10" s="20">
        <f>AY10-AY32</f>
        <v>0</v>
      </c>
      <c r="BB10" s="20">
        <f t="shared" si="41"/>
        <v>0</v>
      </c>
      <c r="BC10" s="20">
        <f t="shared" si="42"/>
        <v>0</v>
      </c>
      <c r="BD10" s="20">
        <f t="shared" si="43"/>
        <v>0</v>
      </c>
      <c r="BE10" s="24">
        <f>BC10-BC32</f>
        <v>0</v>
      </c>
      <c r="BF10" s="24">
        <f t="shared" si="44"/>
        <v>119.71999999999998</v>
      </c>
      <c r="BG10" s="20">
        <f t="shared" si="44"/>
        <v>106.13</v>
      </c>
      <c r="BH10" s="34">
        <f t="shared" si="45"/>
        <v>-13.589999999999989</v>
      </c>
      <c r="BI10" s="87">
        <f t="shared" si="24"/>
        <v>0.1198626655975063</v>
      </c>
      <c r="BJ10" s="20">
        <v>3.92</v>
      </c>
      <c r="BK10" s="20">
        <v>3.71</v>
      </c>
      <c r="BL10" s="34">
        <f t="shared" si="8"/>
        <v>-0.20999999999999996</v>
      </c>
      <c r="BM10" s="20">
        <f>BK10-BK32</f>
        <v>1.3188076923076921</v>
      </c>
      <c r="BN10" s="20">
        <f t="shared" si="9"/>
        <v>4.4272274488101832E-3</v>
      </c>
      <c r="BO10" s="20">
        <f t="shared" si="10"/>
        <v>4.1900545497667802E-3</v>
      </c>
      <c r="BP10" s="20">
        <f t="shared" si="46"/>
        <v>-2.37172899043403E-4</v>
      </c>
      <c r="BQ10" s="24">
        <f>BO10-BO32</f>
        <v>1.116919598341537E-3</v>
      </c>
      <c r="BR10" s="20">
        <v>14.73</v>
      </c>
      <c r="BS10" s="20">
        <v>12.93</v>
      </c>
      <c r="BT10" s="34">
        <f t="shared" si="11"/>
        <v>-1.8000000000000007</v>
      </c>
      <c r="BU10" s="20">
        <f>BS10-BS32</f>
        <v>1.0267307692307686</v>
      </c>
      <c r="BV10" s="20">
        <f t="shared" si="12"/>
        <v>1.6635984775758672E-2</v>
      </c>
      <c r="BW10" s="20">
        <f t="shared" si="13"/>
        <v>1.4603074212529507E-2</v>
      </c>
      <c r="BX10" s="20">
        <f t="shared" si="47"/>
        <v>-2.0329105632291653E-3</v>
      </c>
      <c r="BY10" s="24">
        <f>BW10-BW32</f>
        <v>-1.6465646416585159E-3</v>
      </c>
      <c r="BZ10" s="20">
        <v>21.11</v>
      </c>
      <c r="CA10" s="30">
        <v>26.63</v>
      </c>
      <c r="CB10" s="35">
        <f t="shared" si="14"/>
        <v>5.52</v>
      </c>
      <c r="CC10" s="20">
        <f>CA10-CA32</f>
        <v>9.5342307692307671</v>
      </c>
      <c r="CD10" s="20">
        <f t="shared" si="15"/>
        <v>2.3841523327648714E-2</v>
      </c>
      <c r="CE10" s="20">
        <f t="shared" si="16"/>
        <v>3.0075782388218154E-2</v>
      </c>
      <c r="CF10" s="20">
        <f t="shared" si="48"/>
        <v>6.2342590605694408E-3</v>
      </c>
      <c r="CG10" s="24">
        <f>CE10-CE32</f>
        <v>3.0075782388218154E-2</v>
      </c>
      <c r="CH10" s="20">
        <v>25.86</v>
      </c>
      <c r="CI10" s="20">
        <v>18.553000000000001</v>
      </c>
      <c r="CJ10" s="34">
        <f t="shared" si="25"/>
        <v>-7.3069999999999986</v>
      </c>
      <c r="CK10" s="20">
        <f>CI10-CI32</f>
        <v>2.0908846153846135</v>
      </c>
      <c r="CL10" s="20">
        <f t="shared" si="17"/>
        <v>2.9206148425059014E-2</v>
      </c>
      <c r="CM10" s="20">
        <f t="shared" si="18"/>
        <v>2.0953660933105949E-2</v>
      </c>
      <c r="CN10" s="20">
        <f t="shared" si="49"/>
        <v>-8.2524874919530644E-3</v>
      </c>
      <c r="CO10" s="24">
        <f>CM10-CM32</f>
        <v>-1.2597766120582589E-3</v>
      </c>
      <c r="CP10" s="20">
        <f t="shared" si="26"/>
        <v>65.62</v>
      </c>
      <c r="CQ10" s="20">
        <f t="shared" si="26"/>
        <v>61.822999999999993</v>
      </c>
      <c r="CR10" s="34">
        <f t="shared" si="52"/>
        <v>-3.7970000000000113</v>
      </c>
      <c r="CS10" s="20">
        <f t="shared" si="20"/>
        <v>185.33999999999997</v>
      </c>
      <c r="CT10" s="20">
        <f t="shared" si="21"/>
        <v>167.95299999999997</v>
      </c>
      <c r="CU10" s="36">
        <f t="shared" si="27"/>
        <v>-17.387</v>
      </c>
      <c r="CV10" s="20">
        <f t="shared" si="22"/>
        <v>0.20932202432716307</v>
      </c>
      <c r="CW10" s="23">
        <f t="shared" si="23"/>
        <v>0.18968523768112666</v>
      </c>
      <c r="CX10" s="34">
        <f t="shared" si="50"/>
        <v>-1.9636786646036408E-2</v>
      </c>
      <c r="CY10" s="83">
        <v>15</v>
      </c>
      <c r="CZ10" s="83">
        <v>15</v>
      </c>
    </row>
    <row r="11" spans="1:104" s="21" customFormat="1" ht="15.75" customHeight="1">
      <c r="A11" s="73">
        <v>7</v>
      </c>
      <c r="B11" s="10" t="s">
        <v>45</v>
      </c>
      <c r="C11" s="102">
        <v>1284.1400000000001</v>
      </c>
      <c r="D11" s="102"/>
      <c r="E11" s="73">
        <v>16</v>
      </c>
      <c r="F11" s="11">
        <v>16</v>
      </c>
      <c r="G11" s="11">
        <v>0</v>
      </c>
      <c r="H11" s="11">
        <v>16</v>
      </c>
      <c r="I11" s="11">
        <f t="shared" si="28"/>
        <v>0</v>
      </c>
      <c r="J11" s="20">
        <v>39.250999999999998</v>
      </c>
      <c r="K11" s="20">
        <v>28.141999999999999</v>
      </c>
      <c r="L11" s="34">
        <f t="shared" si="0"/>
        <v>-11.108999999999998</v>
      </c>
      <c r="M11" s="20">
        <f>K11-K32</f>
        <v>7.6912307692307635</v>
      </c>
      <c r="N11" s="20">
        <f t="shared" si="1"/>
        <v>3.0565981902284795E-2</v>
      </c>
      <c r="O11" s="20">
        <f t="shared" si="2"/>
        <v>2.1915055990779819E-2</v>
      </c>
      <c r="P11" s="20">
        <f t="shared" si="29"/>
        <v>-8.6509259115049759E-3</v>
      </c>
      <c r="Q11" s="24">
        <f>O11-O32</f>
        <v>-5.3670473363343733E-3</v>
      </c>
      <c r="R11" s="20">
        <v>35.03</v>
      </c>
      <c r="S11" s="20">
        <v>32.869</v>
      </c>
      <c r="T11" s="34">
        <f t="shared" si="3"/>
        <v>-2.1610000000000014</v>
      </c>
      <c r="U11" s="20">
        <f>S11-S32</f>
        <v>9.5391153846153784</v>
      </c>
      <c r="V11" s="20">
        <f t="shared" si="51"/>
        <v>2.7278957123055118E-2</v>
      </c>
      <c r="W11" s="20">
        <f t="shared" si="30"/>
        <v>2.5596118803245749E-2</v>
      </c>
      <c r="X11" s="20">
        <f t="shared" si="31"/>
        <v>-1.682838319809369E-3</v>
      </c>
      <c r="Y11" s="24">
        <f>W11-W32</f>
        <v>-5.4717666580785668E-3</v>
      </c>
      <c r="Z11" s="20">
        <v>30.695</v>
      </c>
      <c r="AA11" s="20">
        <v>28.577999999999999</v>
      </c>
      <c r="AB11" s="34">
        <f t="shared" si="4"/>
        <v>-2.1170000000000009</v>
      </c>
      <c r="AC11" s="20">
        <f>AA11-AA32</f>
        <v>9.6748461538461541</v>
      </c>
      <c r="AD11" s="20">
        <f t="shared" si="32"/>
        <v>2.3903156976653635E-2</v>
      </c>
      <c r="AE11" s="20">
        <f t="shared" si="33"/>
        <v>2.225458283364742E-2</v>
      </c>
      <c r="AF11" s="20">
        <f t="shared" si="34"/>
        <v>-1.6485741430062144E-3</v>
      </c>
      <c r="AG11" s="24">
        <f>AE11-AE32</f>
        <v>-2.8507273148469965E-3</v>
      </c>
      <c r="AH11" s="20">
        <v>23.04</v>
      </c>
      <c r="AI11" s="20">
        <v>22.978999999999999</v>
      </c>
      <c r="AJ11" s="34">
        <f t="shared" si="5"/>
        <v>-6.0999999999999943E-2</v>
      </c>
      <c r="AK11" s="20">
        <f>AI11-AI32</f>
        <v>8.363999999999999</v>
      </c>
      <c r="AL11" s="20">
        <f t="shared" si="35"/>
        <v>1.7941968944196113E-2</v>
      </c>
      <c r="AM11" s="20">
        <f t="shared" si="36"/>
        <v>1.789446633544629E-2</v>
      </c>
      <c r="AN11" s="20">
        <f t="shared" si="37"/>
        <v>-4.7502608749822733E-5</v>
      </c>
      <c r="AO11" s="24">
        <f>AM11-AM32</f>
        <v>-1.9592645991167099E-3</v>
      </c>
      <c r="AP11" s="20">
        <v>14.843</v>
      </c>
      <c r="AQ11" s="20">
        <v>12.776</v>
      </c>
      <c r="AR11" s="34">
        <f t="shared" si="6"/>
        <v>-2.0670000000000002</v>
      </c>
      <c r="AS11" s="20">
        <f>AQ11-AQ32</f>
        <v>4.1749999999999989</v>
      </c>
      <c r="AT11" s="20">
        <f t="shared" si="38"/>
        <v>1.1558708552027036E-2</v>
      </c>
      <c r="AU11" s="20">
        <f t="shared" si="39"/>
        <v>9.9490709735698592E-3</v>
      </c>
      <c r="AV11" s="20">
        <f t="shared" si="40"/>
        <v>-1.6096375784571768E-3</v>
      </c>
      <c r="AW11" s="24">
        <f>AU11-AU32</f>
        <v>-1.4803750438621421E-3</v>
      </c>
      <c r="AX11" s="20">
        <v>0</v>
      </c>
      <c r="AY11" s="20">
        <v>0</v>
      </c>
      <c r="AZ11" s="20">
        <f t="shared" si="7"/>
        <v>0</v>
      </c>
      <c r="BA11" s="20">
        <f>AY11-AY32</f>
        <v>0</v>
      </c>
      <c r="BB11" s="20">
        <f t="shared" si="41"/>
        <v>0</v>
      </c>
      <c r="BC11" s="20">
        <f t="shared" si="42"/>
        <v>0</v>
      </c>
      <c r="BD11" s="20">
        <f t="shared" si="43"/>
        <v>0</v>
      </c>
      <c r="BE11" s="24">
        <f>BC11-BC32</f>
        <v>0</v>
      </c>
      <c r="BF11" s="24">
        <f t="shared" si="44"/>
        <v>142.85899999999998</v>
      </c>
      <c r="BG11" s="20">
        <f t="shared" si="44"/>
        <v>125.34399999999999</v>
      </c>
      <c r="BH11" s="34">
        <f t="shared" si="45"/>
        <v>-17.514999999999986</v>
      </c>
      <c r="BI11" s="87">
        <f t="shared" si="24"/>
        <v>9.7609294936689128E-2</v>
      </c>
      <c r="BJ11" s="20">
        <v>2.7410000000000001</v>
      </c>
      <c r="BK11" s="20">
        <v>0</v>
      </c>
      <c r="BL11" s="28">
        <f t="shared" si="8"/>
        <v>-2.7410000000000001</v>
      </c>
      <c r="BM11" s="20">
        <f>BK11-BK32</f>
        <v>-2.3911923076923078</v>
      </c>
      <c r="BN11" s="20">
        <f t="shared" si="9"/>
        <v>2.1345024685781922E-3</v>
      </c>
      <c r="BO11" s="20">
        <f t="shared" si="10"/>
        <v>0</v>
      </c>
      <c r="BP11" s="20">
        <f t="shared" si="46"/>
        <v>-2.1345024685781922E-3</v>
      </c>
      <c r="BQ11" s="24">
        <f>BO11-BO32</f>
        <v>-3.0731349514252432E-3</v>
      </c>
      <c r="BR11" s="20">
        <v>17.841000000000001</v>
      </c>
      <c r="BS11" s="20">
        <v>0</v>
      </c>
      <c r="BT11" s="22">
        <f>BS11-BR11</f>
        <v>-17.841000000000001</v>
      </c>
      <c r="BU11" s="20">
        <f>BS11-BS32</f>
        <v>-11.903269230769231</v>
      </c>
      <c r="BV11" s="20">
        <f t="shared" si="12"/>
        <v>1.3893344962387278E-2</v>
      </c>
      <c r="BW11" s="20">
        <f t="shared" si="13"/>
        <v>0</v>
      </c>
      <c r="BX11" s="20">
        <f t="shared" si="47"/>
        <v>-1.3893344962387278E-2</v>
      </c>
      <c r="BY11" s="24">
        <f>BW11-BW32</f>
        <v>-1.6249638854188023E-2</v>
      </c>
      <c r="BZ11" s="20">
        <v>24.234000000000002</v>
      </c>
      <c r="CA11" s="20">
        <v>39.56</v>
      </c>
      <c r="CB11" s="35">
        <f t="shared" si="14"/>
        <v>15.326000000000001</v>
      </c>
      <c r="CC11" s="20">
        <f>CA11-CA32</f>
        <v>22.46423076923077</v>
      </c>
      <c r="CD11" s="20">
        <f t="shared" si="15"/>
        <v>1.8871774105627112E-2</v>
      </c>
      <c r="CE11" s="20">
        <f t="shared" si="16"/>
        <v>3.0806609871197845E-2</v>
      </c>
      <c r="CF11" s="20">
        <f t="shared" si="48"/>
        <v>1.1934835765570733E-2</v>
      </c>
      <c r="CG11" s="24">
        <f>CE11-CE32</f>
        <v>3.0806609871197845E-2</v>
      </c>
      <c r="CH11" s="20">
        <v>28.84</v>
      </c>
      <c r="CI11" s="20">
        <v>20.672000000000001</v>
      </c>
      <c r="CJ11" s="34">
        <f t="shared" si="25"/>
        <v>-8.1679999999999993</v>
      </c>
      <c r="CK11" s="20">
        <f>CI11-CI32</f>
        <v>4.2098846153846132</v>
      </c>
      <c r="CL11" s="20">
        <f t="shared" si="17"/>
        <v>2.2458610431884372E-2</v>
      </c>
      <c r="CM11" s="20">
        <f t="shared" si="18"/>
        <v>1.6097933247153737E-2</v>
      </c>
      <c r="CN11" s="20">
        <f t="shared" si="49"/>
        <v>-6.3606771847306356E-3</v>
      </c>
      <c r="CO11" s="24">
        <f>CM11-CM32</f>
        <v>-6.1155042980104712E-3</v>
      </c>
      <c r="CP11" s="20">
        <f t="shared" si="26"/>
        <v>73.656000000000006</v>
      </c>
      <c r="CQ11" s="20">
        <f t="shared" si="26"/>
        <v>60.231999999999999</v>
      </c>
      <c r="CR11" s="34">
        <f t="shared" si="52"/>
        <v>-13.424000000000007</v>
      </c>
      <c r="CS11" s="20">
        <f t="shared" si="20"/>
        <v>216.51499999999999</v>
      </c>
      <c r="CT11" s="20">
        <f t="shared" si="21"/>
        <v>185.57599999999999</v>
      </c>
      <c r="CU11" s="36">
        <f t="shared" si="27"/>
        <v>-30.938999999999993</v>
      </c>
      <c r="CV11" s="20">
        <f t="shared" si="22"/>
        <v>0.16860700546669363</v>
      </c>
      <c r="CW11" s="23">
        <f t="shared" si="23"/>
        <v>0.1445138380550407</v>
      </c>
      <c r="CX11" s="34">
        <f t="shared" si="50"/>
        <v>-2.4093167411652933E-2</v>
      </c>
      <c r="CY11" s="83">
        <v>2</v>
      </c>
      <c r="CZ11" s="83">
        <v>1</v>
      </c>
    </row>
    <row r="12" spans="1:104" s="21" customFormat="1" ht="18" customHeight="1">
      <c r="A12" s="73">
        <v>8</v>
      </c>
      <c r="B12" s="10" t="s">
        <v>3</v>
      </c>
      <c r="C12" s="102">
        <v>280.10000000000002</v>
      </c>
      <c r="D12" s="102"/>
      <c r="E12" s="73">
        <v>16</v>
      </c>
      <c r="F12" s="11">
        <v>16.59</v>
      </c>
      <c r="G12" s="11">
        <v>0.59</v>
      </c>
      <c r="H12" s="11">
        <v>16.59</v>
      </c>
      <c r="I12" s="11">
        <f t="shared" si="28"/>
        <v>0</v>
      </c>
      <c r="J12" s="20">
        <v>12.782999999999999</v>
      </c>
      <c r="K12" s="20">
        <v>8.6460000000000008</v>
      </c>
      <c r="L12" s="34">
        <f t="shared" si="0"/>
        <v>-4.1369999999999987</v>
      </c>
      <c r="M12" s="20">
        <f>K12-K32</f>
        <v>-11.804769230769235</v>
      </c>
      <c r="N12" s="20">
        <f t="shared" si="1"/>
        <v>4.5637272402713314E-2</v>
      </c>
      <c r="O12" s="20">
        <f t="shared" si="2"/>
        <v>3.0867547304534095E-2</v>
      </c>
      <c r="P12" s="20">
        <f t="shared" si="29"/>
        <v>-1.4769725098179219E-2</v>
      </c>
      <c r="Q12" s="24">
        <f>O12-O32</f>
        <v>3.5854439774199026E-3</v>
      </c>
      <c r="R12" s="20">
        <v>10.657999999999999</v>
      </c>
      <c r="S12" s="20">
        <v>10.419</v>
      </c>
      <c r="T12" s="34">
        <f t="shared" si="3"/>
        <v>-0.23899999999999899</v>
      </c>
      <c r="U12" s="20">
        <f>S12-S32</f>
        <v>-12.910884615384621</v>
      </c>
      <c r="V12" s="20">
        <f t="shared" si="51"/>
        <v>3.8050696179935735E-2</v>
      </c>
      <c r="W12" s="20">
        <f t="shared" si="30"/>
        <v>3.7197429489468047E-2</v>
      </c>
      <c r="X12" s="20">
        <f t="shared" si="31"/>
        <v>-8.5326669046768833E-4</v>
      </c>
      <c r="Y12" s="24">
        <f>W12-W32</f>
        <v>6.1295440281437311E-3</v>
      </c>
      <c r="Z12" s="20">
        <v>9.3190000000000008</v>
      </c>
      <c r="AA12" s="20">
        <v>7.8079999999999998</v>
      </c>
      <c r="AB12" s="34">
        <f t="shared" si="4"/>
        <v>-1.511000000000001</v>
      </c>
      <c r="AC12" s="20">
        <f>AA12-AA32</f>
        <v>-11.095153846153845</v>
      </c>
      <c r="AD12" s="20">
        <f t="shared" si="32"/>
        <v>3.3270260621206714E-2</v>
      </c>
      <c r="AE12" s="20">
        <f t="shared" si="33"/>
        <v>2.7875758657622277E-2</v>
      </c>
      <c r="AF12" s="20">
        <f t="shared" si="34"/>
        <v>-5.3945019635844374E-3</v>
      </c>
      <c r="AG12" s="24">
        <f>AE12-AE32</f>
        <v>2.7704485091278597E-3</v>
      </c>
      <c r="AH12" s="20">
        <v>6.9669999999999996</v>
      </c>
      <c r="AI12" s="20">
        <v>6.9160000000000004</v>
      </c>
      <c r="AJ12" s="34">
        <f t="shared" si="5"/>
        <v>-5.0999999999999268E-2</v>
      </c>
      <c r="AK12" s="20">
        <f>AI12-AI32</f>
        <v>-7.6989999999999998</v>
      </c>
      <c r="AL12" s="20">
        <f t="shared" si="35"/>
        <v>2.4873259550160655E-2</v>
      </c>
      <c r="AM12" s="20">
        <f t="shared" si="36"/>
        <v>2.4691181720813995E-2</v>
      </c>
      <c r="AN12" s="20">
        <f t="shared" si="37"/>
        <v>-1.8207782934666003E-4</v>
      </c>
      <c r="AO12" s="24">
        <f>AM12-AM32</f>
        <v>4.8374507862509949E-3</v>
      </c>
      <c r="AP12" s="20">
        <v>4.4800000000000004</v>
      </c>
      <c r="AQ12" s="20">
        <v>3.9769999999999999</v>
      </c>
      <c r="AR12" s="34">
        <f t="shared" si="6"/>
        <v>-0.50300000000000056</v>
      </c>
      <c r="AS12" s="20">
        <f>AQ12-AQ32</f>
        <v>-4.6240000000000006</v>
      </c>
      <c r="AT12" s="20">
        <f t="shared" si="38"/>
        <v>1.5994287754373438E-2</v>
      </c>
      <c r="AU12" s="20">
        <f t="shared" si="39"/>
        <v>1.4198500535523026E-2</v>
      </c>
      <c r="AV12" s="20">
        <f t="shared" si="40"/>
        <v>-1.7957872188504118E-3</v>
      </c>
      <c r="AW12" s="24">
        <f>AU12-AU32</f>
        <v>2.7690545180910249E-3</v>
      </c>
      <c r="AX12" s="20">
        <v>0</v>
      </c>
      <c r="AY12" s="20">
        <v>0</v>
      </c>
      <c r="AZ12" s="20">
        <f t="shared" si="7"/>
        <v>0</v>
      </c>
      <c r="BA12" s="20">
        <f>AY12-AY32</f>
        <v>0</v>
      </c>
      <c r="BB12" s="20">
        <f t="shared" si="41"/>
        <v>0</v>
      </c>
      <c r="BC12" s="20">
        <f t="shared" si="42"/>
        <v>0</v>
      </c>
      <c r="BD12" s="20">
        <f t="shared" si="43"/>
        <v>0</v>
      </c>
      <c r="BE12" s="24">
        <f>BC12-BC32</f>
        <v>0</v>
      </c>
      <c r="BF12" s="24">
        <f t="shared" si="44"/>
        <v>44.206999999999994</v>
      </c>
      <c r="BG12" s="20">
        <f t="shared" si="44"/>
        <v>37.765999999999998</v>
      </c>
      <c r="BH12" s="34">
        <f t="shared" si="45"/>
        <v>-6.4409999999999954</v>
      </c>
      <c r="BI12" s="87">
        <f t="shared" si="24"/>
        <v>0.13483041770796142</v>
      </c>
      <c r="BJ12" s="20">
        <v>0.65200000000000002</v>
      </c>
      <c r="BK12" s="20">
        <v>1.232</v>
      </c>
      <c r="BL12" s="35">
        <f t="shared" si="8"/>
        <v>0.57999999999999996</v>
      </c>
      <c r="BM12" s="20">
        <f>BK12-BK32</f>
        <v>-1.1591923076923079</v>
      </c>
      <c r="BN12" s="20">
        <f t="shared" si="9"/>
        <v>2.3277400928239911E-3</v>
      </c>
      <c r="BO12" s="20">
        <f t="shared" si="10"/>
        <v>4.3984291324526952E-3</v>
      </c>
      <c r="BP12" s="20">
        <f t="shared" si="46"/>
        <v>2.0706890396287041E-3</v>
      </c>
      <c r="BQ12" s="24">
        <f>BO12-BO32</f>
        <v>1.325294181027452E-3</v>
      </c>
      <c r="BR12" s="20">
        <v>5.4960000000000004</v>
      </c>
      <c r="BS12" s="20">
        <v>4.7469999999999999</v>
      </c>
      <c r="BT12" s="34">
        <f t="shared" si="11"/>
        <v>-0.74900000000000055</v>
      </c>
      <c r="BU12" s="20">
        <f>BS12-BS32</f>
        <v>-7.1562692307692313</v>
      </c>
      <c r="BV12" s="20">
        <f t="shared" si="12"/>
        <v>1.962156372724027E-2</v>
      </c>
      <c r="BW12" s="20">
        <f t="shared" si="13"/>
        <v>1.694751874330596E-2</v>
      </c>
      <c r="BX12" s="20">
        <f t="shared" si="47"/>
        <v>-2.6740449839343094E-3</v>
      </c>
      <c r="BY12" s="24">
        <f>BW12-BW32</f>
        <v>6.9787988911793747E-4</v>
      </c>
      <c r="BZ12" s="20">
        <v>7.58</v>
      </c>
      <c r="CA12" s="20">
        <v>7.0259999999999998</v>
      </c>
      <c r="CB12" s="34">
        <f t="shared" si="14"/>
        <v>-0.55400000000000027</v>
      </c>
      <c r="CC12" s="20">
        <f>CA12-CA32</f>
        <v>-10.069769230769232</v>
      </c>
      <c r="CD12" s="20">
        <f t="shared" si="15"/>
        <v>2.70617636558372E-2</v>
      </c>
      <c r="CE12" s="20">
        <f t="shared" si="16"/>
        <v>2.5083898607640126E-2</v>
      </c>
      <c r="CF12" s="20">
        <f t="shared" si="48"/>
        <v>-1.9778650481970736E-3</v>
      </c>
      <c r="CG12" s="24">
        <f>CE12-CE32</f>
        <v>2.5083898607640126E-2</v>
      </c>
      <c r="CH12" s="20">
        <v>9.1969999999999992</v>
      </c>
      <c r="CI12" s="20">
        <v>6.1349999999999998</v>
      </c>
      <c r="CJ12" s="34">
        <f t="shared" si="25"/>
        <v>-3.0619999999999994</v>
      </c>
      <c r="CK12" s="20">
        <f>CI12-CI32</f>
        <v>-10.327115384615388</v>
      </c>
      <c r="CL12" s="20">
        <f t="shared" si="17"/>
        <v>3.2834701892181357E-2</v>
      </c>
      <c r="CM12" s="20">
        <f t="shared" si="18"/>
        <v>2.1902891824348444E-2</v>
      </c>
      <c r="CN12" s="20">
        <f t="shared" si="49"/>
        <v>-1.0931810067832913E-2</v>
      </c>
      <c r="CO12" s="24">
        <f>CM12-CM32</f>
        <v>-3.1054572081576359E-4</v>
      </c>
      <c r="CP12" s="20">
        <f t="shared" si="26"/>
        <v>22.925000000000001</v>
      </c>
      <c r="CQ12" s="20">
        <f t="shared" si="26"/>
        <v>19.14</v>
      </c>
      <c r="CR12" s="34">
        <f t="shared" si="52"/>
        <v>-3.7850000000000001</v>
      </c>
      <c r="CS12" s="20">
        <f t="shared" si="20"/>
        <v>67.131999999999991</v>
      </c>
      <c r="CT12" s="20">
        <f t="shared" si="21"/>
        <v>56.905999999999999</v>
      </c>
      <c r="CU12" s="36">
        <f t="shared" si="27"/>
        <v>-10.225999999999992</v>
      </c>
      <c r="CV12" s="20">
        <f t="shared" si="22"/>
        <v>0.23967154587647263</v>
      </c>
      <c r="CW12" s="23">
        <f t="shared" si="23"/>
        <v>0.20316315601570867</v>
      </c>
      <c r="CX12" s="34">
        <f t="shared" si="50"/>
        <v>-3.6508389860763962E-2</v>
      </c>
      <c r="CY12" s="83">
        <v>25</v>
      </c>
      <c r="CZ12" s="83">
        <v>23</v>
      </c>
    </row>
    <row r="13" spans="1:104" s="21" customFormat="1" ht="17.25" customHeight="1">
      <c r="A13" s="73">
        <v>9</v>
      </c>
      <c r="B13" s="10" t="s">
        <v>39</v>
      </c>
      <c r="C13" s="102">
        <v>902.7</v>
      </c>
      <c r="D13" s="102"/>
      <c r="E13" s="73">
        <v>16</v>
      </c>
      <c r="F13" s="11">
        <v>16.64</v>
      </c>
      <c r="G13" s="11">
        <v>0.64</v>
      </c>
      <c r="H13" s="11">
        <v>16.64</v>
      </c>
      <c r="I13" s="11">
        <f t="shared" si="28"/>
        <v>0</v>
      </c>
      <c r="J13" s="20">
        <v>36.6</v>
      </c>
      <c r="K13" s="20">
        <v>27.19</v>
      </c>
      <c r="L13" s="34">
        <f t="shared" si="0"/>
        <v>-9.41</v>
      </c>
      <c r="M13" s="20">
        <f>K13-K32</f>
        <v>6.7392307692307654</v>
      </c>
      <c r="N13" s="20">
        <f t="shared" si="1"/>
        <v>4.0545031571950815E-2</v>
      </c>
      <c r="O13" s="20">
        <f>K13/C13</f>
        <v>3.0120748864517558E-2</v>
      </c>
      <c r="P13" s="20">
        <f t="shared" si="29"/>
        <v>-1.0424282707433258E-2</v>
      </c>
      <c r="Q13" s="24">
        <f>O13-O32</f>
        <v>2.8386455374033656E-3</v>
      </c>
      <c r="R13" s="20">
        <v>31.23</v>
      </c>
      <c r="S13" s="20">
        <v>33.450000000000003</v>
      </c>
      <c r="T13" s="35">
        <f t="shared" si="3"/>
        <v>2.2200000000000024</v>
      </c>
      <c r="U13" s="20">
        <f>S13-S32</f>
        <v>10.120115384615382</v>
      </c>
      <c r="V13" s="20">
        <f t="shared" si="51"/>
        <v>3.4596211365902289E-2</v>
      </c>
      <c r="W13" s="20">
        <f t="shared" si="30"/>
        <v>3.7055500166168161E-2</v>
      </c>
      <c r="X13" s="20">
        <f t="shared" si="31"/>
        <v>2.4592888002658714E-3</v>
      </c>
      <c r="Y13" s="24">
        <f>W13-W32</f>
        <v>5.9876147048438452E-3</v>
      </c>
      <c r="Z13" s="20">
        <v>31.501999999999999</v>
      </c>
      <c r="AA13" s="20">
        <v>31.175999999999998</v>
      </c>
      <c r="AB13" s="34">
        <f t="shared" si="4"/>
        <v>-0.32600000000000051</v>
      </c>
      <c r="AC13" s="20">
        <f>AA13-AA32</f>
        <v>12.272846153846153</v>
      </c>
      <c r="AD13" s="20">
        <f t="shared" si="32"/>
        <v>3.4897529633322252E-2</v>
      </c>
      <c r="AE13" s="20">
        <f t="shared" si="33"/>
        <v>3.4536390827517444E-2</v>
      </c>
      <c r="AF13" s="20">
        <f t="shared" si="34"/>
        <v>-3.6113880580480873E-4</v>
      </c>
      <c r="AG13" s="24">
        <f>AE13-AE32</f>
        <v>9.4310806790230267E-3</v>
      </c>
      <c r="AH13" s="20">
        <v>12.606999999999999</v>
      </c>
      <c r="AI13" s="20">
        <v>14.468</v>
      </c>
      <c r="AJ13" s="35">
        <f t="shared" si="5"/>
        <v>1.8610000000000007</v>
      </c>
      <c r="AK13" s="20">
        <f>AI13-AI32</f>
        <v>-0.14700000000000024</v>
      </c>
      <c r="AL13" s="20">
        <f t="shared" si="35"/>
        <v>1.396588013736568E-2</v>
      </c>
      <c r="AM13" s="20">
        <f t="shared" si="36"/>
        <v>1.6027473136147115E-2</v>
      </c>
      <c r="AN13" s="20">
        <f t="shared" si="37"/>
        <v>2.0615929987814353E-3</v>
      </c>
      <c r="AO13" s="24">
        <f>AM13-AM32</f>
        <v>-3.8262577984158851E-3</v>
      </c>
      <c r="AP13" s="20">
        <v>13.436999999999999</v>
      </c>
      <c r="AQ13" s="20">
        <v>7.89</v>
      </c>
      <c r="AR13" s="34">
        <f t="shared" si="6"/>
        <v>-5.5469999999999997</v>
      </c>
      <c r="AS13" s="20">
        <f>AQ13-AQ32</f>
        <v>-0.71100000000000119</v>
      </c>
      <c r="AT13" s="20">
        <f t="shared" si="38"/>
        <v>1.4885343968095712E-2</v>
      </c>
      <c r="AU13" s="20">
        <f t="shared" si="39"/>
        <v>8.7404453306746416E-3</v>
      </c>
      <c r="AV13" s="20">
        <f t="shared" si="40"/>
        <v>-6.1448986374210701E-3</v>
      </c>
      <c r="AW13" s="24">
        <f>AU13-AU32</f>
        <v>-2.6890006867573597E-3</v>
      </c>
      <c r="AX13" s="20">
        <v>0</v>
      </c>
      <c r="AY13" s="20">
        <v>0</v>
      </c>
      <c r="AZ13" s="20">
        <f t="shared" si="7"/>
        <v>0</v>
      </c>
      <c r="BA13" s="20">
        <f>AY13-AY32</f>
        <v>0</v>
      </c>
      <c r="BB13" s="20">
        <f t="shared" si="41"/>
        <v>0</v>
      </c>
      <c r="BC13" s="20">
        <f t="shared" si="42"/>
        <v>0</v>
      </c>
      <c r="BD13" s="20">
        <f t="shared" si="43"/>
        <v>0</v>
      </c>
      <c r="BE13" s="24">
        <f>BC13-BC32</f>
        <v>0</v>
      </c>
      <c r="BF13" s="24">
        <f t="shared" si="44"/>
        <v>125.37599999999999</v>
      </c>
      <c r="BG13" s="20">
        <f t="shared" si="44"/>
        <v>114.17400000000001</v>
      </c>
      <c r="BH13" s="34">
        <f t="shared" si="45"/>
        <v>-11.201999999999984</v>
      </c>
      <c r="BI13" s="87">
        <f t="shared" si="24"/>
        <v>0.12648055832502492</v>
      </c>
      <c r="BJ13" s="20">
        <v>2.1800000000000002</v>
      </c>
      <c r="BK13" s="30">
        <v>3.3</v>
      </c>
      <c r="BL13" s="35">
        <f t="shared" si="8"/>
        <v>1.1199999999999997</v>
      </c>
      <c r="BM13" s="20">
        <f>BK13-BK32</f>
        <v>0.90880769230769198</v>
      </c>
      <c r="BN13" s="20">
        <f t="shared" si="9"/>
        <v>2.4149772903511689E-3</v>
      </c>
      <c r="BO13" s="20">
        <f t="shared" si="10"/>
        <v>3.655699567962778E-3</v>
      </c>
      <c r="BP13" s="20">
        <f t="shared" si="46"/>
        <v>1.2407222776116091E-3</v>
      </c>
      <c r="BQ13" s="24">
        <f>BO13-BO32</f>
        <v>5.8256461653753483E-4</v>
      </c>
      <c r="BR13" s="20">
        <v>24.248000000000001</v>
      </c>
      <c r="BS13" s="20">
        <v>15.55</v>
      </c>
      <c r="BT13" s="34">
        <f t="shared" si="11"/>
        <v>-8.6980000000000004</v>
      </c>
      <c r="BU13" s="20">
        <f>BS13-BS32</f>
        <v>3.6467307692307696</v>
      </c>
      <c r="BV13" s="20">
        <f t="shared" si="12"/>
        <v>2.6861637310291349E-2</v>
      </c>
      <c r="BW13" s="20">
        <f t="shared" si="13"/>
        <v>1.7226099479339757E-2</v>
      </c>
      <c r="BX13" s="20">
        <f t="shared" si="47"/>
        <v>-9.6355378309515918E-3</v>
      </c>
      <c r="BY13" s="24">
        <f>BW13-BW32</f>
        <v>9.7646062515173437E-4</v>
      </c>
      <c r="BZ13" s="20">
        <v>23</v>
      </c>
      <c r="CA13" s="20">
        <v>22.54</v>
      </c>
      <c r="CB13" s="34">
        <f t="shared" si="14"/>
        <v>-0.46000000000000085</v>
      </c>
      <c r="CC13" s="20">
        <f>CA13-CA32</f>
        <v>5.4442307692307672</v>
      </c>
      <c r="CD13" s="20">
        <f t="shared" si="15"/>
        <v>2.5479118200952697E-2</v>
      </c>
      <c r="CE13" s="20">
        <f t="shared" si="16"/>
        <v>2.4969535836933641E-2</v>
      </c>
      <c r="CF13" s="20">
        <f t="shared" si="48"/>
        <v>-5.0958236401905596E-4</v>
      </c>
      <c r="CG13" s="24">
        <f>CE13-CE32</f>
        <v>2.4969535836933641E-2</v>
      </c>
      <c r="CH13" s="20">
        <v>29.15</v>
      </c>
      <c r="CI13" s="20">
        <v>21.72</v>
      </c>
      <c r="CJ13" s="34">
        <f t="shared" si="25"/>
        <v>-7.43</v>
      </c>
      <c r="CK13" s="20">
        <f>CI13-CI32</f>
        <v>5.2578846153846115</v>
      </c>
      <c r="CL13" s="20">
        <f t="shared" si="17"/>
        <v>3.2292012850337871E-2</v>
      </c>
      <c r="CM13" s="20">
        <f t="shared" si="18"/>
        <v>2.4061149883682284E-2</v>
      </c>
      <c r="CN13" s="20">
        <f t="shared" si="49"/>
        <v>-8.2308629666555874E-3</v>
      </c>
      <c r="CO13" s="24">
        <f>CM13-CM32</f>
        <v>1.847712338518076E-3</v>
      </c>
      <c r="CP13" s="20">
        <f t="shared" si="26"/>
        <v>78.578000000000003</v>
      </c>
      <c r="CQ13" s="20">
        <f t="shared" si="26"/>
        <v>63.11</v>
      </c>
      <c r="CR13" s="34">
        <f t="shared" si="52"/>
        <v>-15.468000000000004</v>
      </c>
      <c r="CS13" s="20">
        <f t="shared" si="20"/>
        <v>203.95400000000001</v>
      </c>
      <c r="CT13" s="20">
        <f t="shared" si="21"/>
        <v>177.28399999999999</v>
      </c>
      <c r="CU13" s="36">
        <f t="shared" si="27"/>
        <v>-26.670000000000016</v>
      </c>
      <c r="CV13" s="20">
        <f t="shared" si="22"/>
        <v>0.22593774232856983</v>
      </c>
      <c r="CW13" s="23">
        <f t="shared" si="23"/>
        <v>0.19639304309294336</v>
      </c>
      <c r="CX13" s="34">
        <f t="shared" si="50"/>
        <v>-2.954469923562647E-2</v>
      </c>
      <c r="CY13" s="83">
        <v>24</v>
      </c>
      <c r="CZ13" s="83">
        <v>16</v>
      </c>
    </row>
    <row r="14" spans="1:104" s="21" customFormat="1" ht="15.75" customHeight="1">
      <c r="A14" s="73">
        <v>10</v>
      </c>
      <c r="B14" s="10" t="s">
        <v>40</v>
      </c>
      <c r="C14" s="102">
        <v>913.56</v>
      </c>
      <c r="D14" s="102"/>
      <c r="E14" s="73">
        <v>24</v>
      </c>
      <c r="F14" s="11">
        <v>27.52</v>
      </c>
      <c r="G14" s="11">
        <v>0.62</v>
      </c>
      <c r="H14" s="11">
        <v>26.62</v>
      </c>
      <c r="I14" s="11">
        <f t="shared" si="28"/>
        <v>-0.89999999999999858</v>
      </c>
      <c r="J14" s="20">
        <v>30.32</v>
      </c>
      <c r="K14" s="20">
        <v>22.56</v>
      </c>
      <c r="L14" s="34">
        <f t="shared" si="0"/>
        <v>-7.7600000000000016</v>
      </c>
      <c r="M14" s="20">
        <f>K14-K32</f>
        <v>2.1092307692307628</v>
      </c>
      <c r="N14" s="20">
        <f t="shared" si="1"/>
        <v>3.3188843644642939E-2</v>
      </c>
      <c r="O14" s="20">
        <f t="shared" si="2"/>
        <v>2.4694601339813476E-2</v>
      </c>
      <c r="P14" s="20">
        <f t="shared" si="29"/>
        <v>-8.4942423048294628E-3</v>
      </c>
      <c r="Q14" s="24">
        <f>O14-O32</f>
        <v>-2.5875019873007159E-3</v>
      </c>
      <c r="R14" s="20">
        <v>25.49</v>
      </c>
      <c r="S14" s="20">
        <v>27.91</v>
      </c>
      <c r="T14" s="35">
        <f t="shared" si="3"/>
        <v>2.4200000000000017</v>
      </c>
      <c r="U14" s="20">
        <f>S14-S32</f>
        <v>4.5801153846153788</v>
      </c>
      <c r="V14" s="20">
        <f t="shared" si="51"/>
        <v>2.7901834581198826E-2</v>
      </c>
      <c r="W14" s="20">
        <f t="shared" si="30"/>
        <v>3.055081220718946E-2</v>
      </c>
      <c r="X14" s="20">
        <f t="shared" si="31"/>
        <v>2.6489776259906346E-3</v>
      </c>
      <c r="Y14" s="24">
        <f>W14-W32</f>
        <v>-5.1707325413485536E-4</v>
      </c>
      <c r="Z14" s="20">
        <v>21.75</v>
      </c>
      <c r="AA14" s="20">
        <v>19.29</v>
      </c>
      <c r="AB14" s="34">
        <f t="shared" si="4"/>
        <v>-2.4600000000000009</v>
      </c>
      <c r="AC14" s="20">
        <f>AA14-AA32</f>
        <v>0.38684615384615384</v>
      </c>
      <c r="AD14" s="20">
        <f t="shared" si="32"/>
        <v>2.3807960068304219E-2</v>
      </c>
      <c r="AE14" s="20">
        <f t="shared" si="33"/>
        <v>2.1115197688164982E-2</v>
      </c>
      <c r="AF14" s="20">
        <f t="shared" si="34"/>
        <v>-2.6927623801392374E-3</v>
      </c>
      <c r="AG14" s="24">
        <f>AE14-AE32</f>
        <v>-3.9901124603294348E-3</v>
      </c>
      <c r="AH14" s="20">
        <v>16.11</v>
      </c>
      <c r="AI14" s="20">
        <v>15.87</v>
      </c>
      <c r="AJ14" s="34">
        <f t="shared" si="5"/>
        <v>-0.24000000000000021</v>
      </c>
      <c r="AK14" s="20">
        <f>AI14-AI32</f>
        <v>1.254999999999999</v>
      </c>
      <c r="AL14" s="20">
        <f t="shared" si="35"/>
        <v>1.7634309733350846E-2</v>
      </c>
      <c r="AM14" s="20">
        <f t="shared" si="36"/>
        <v>1.7371601208459216E-2</v>
      </c>
      <c r="AN14" s="20">
        <f t="shared" si="37"/>
        <v>-2.6270852489163055E-4</v>
      </c>
      <c r="AO14" s="24">
        <f>AM14-AM32</f>
        <v>-2.4821297261037843E-3</v>
      </c>
      <c r="AP14" s="20">
        <v>11.54</v>
      </c>
      <c r="AQ14" s="20">
        <v>8.56</v>
      </c>
      <c r="AR14" s="34">
        <f t="shared" si="6"/>
        <v>-2.9799999999999986</v>
      </c>
      <c r="AS14" s="20">
        <f>AQ14-AQ32</f>
        <v>-4.1000000000000369E-2</v>
      </c>
      <c r="AT14" s="20">
        <f t="shared" si="38"/>
        <v>1.2631901571872673E-2</v>
      </c>
      <c r="AU14" s="20">
        <f t="shared" si="39"/>
        <v>9.3699373878015687E-3</v>
      </c>
      <c r="AV14" s="20">
        <f t="shared" si="40"/>
        <v>-3.2619641840711047E-3</v>
      </c>
      <c r="AW14" s="24">
        <f>AU14-AU32</f>
        <v>-2.0595086296304327E-3</v>
      </c>
      <c r="AX14" s="20">
        <v>0</v>
      </c>
      <c r="AY14" s="20">
        <v>0</v>
      </c>
      <c r="AZ14" s="20">
        <f t="shared" si="7"/>
        <v>0</v>
      </c>
      <c r="BA14" s="20">
        <f>AY14-AY32</f>
        <v>0</v>
      </c>
      <c r="BB14" s="20">
        <f t="shared" si="41"/>
        <v>0</v>
      </c>
      <c r="BC14" s="20">
        <f t="shared" si="42"/>
        <v>0</v>
      </c>
      <c r="BD14" s="20">
        <f t="shared" si="43"/>
        <v>0</v>
      </c>
      <c r="BE14" s="24">
        <f>BC14-BC32</f>
        <v>0</v>
      </c>
      <c r="BF14" s="24">
        <f t="shared" si="44"/>
        <v>105.21000000000001</v>
      </c>
      <c r="BG14" s="20">
        <f t="shared" si="44"/>
        <v>94.19</v>
      </c>
      <c r="BH14" s="34">
        <f t="shared" si="45"/>
        <v>-11.02000000000001</v>
      </c>
      <c r="BI14" s="87">
        <f t="shared" si="24"/>
        <v>0.10310214983142869</v>
      </c>
      <c r="BJ14" s="20">
        <v>1.81</v>
      </c>
      <c r="BK14" s="20">
        <v>3.29</v>
      </c>
      <c r="BL14" s="35">
        <f t="shared" si="8"/>
        <v>1.48</v>
      </c>
      <c r="BM14" s="20">
        <f>BK14-BK32</f>
        <v>0.8988076923076922</v>
      </c>
      <c r="BN14" s="20">
        <f t="shared" si="9"/>
        <v>1.9812601252243971E-3</v>
      </c>
      <c r="BO14" s="20">
        <f t="shared" si="10"/>
        <v>3.6012960287227988E-3</v>
      </c>
      <c r="BP14" s="20">
        <f t="shared" si="46"/>
        <v>1.6200359034984017E-3</v>
      </c>
      <c r="BQ14" s="24">
        <f>BO14-BO32</f>
        <v>5.2816107729755559E-4</v>
      </c>
      <c r="BR14" s="20">
        <v>14.8</v>
      </c>
      <c r="BS14" s="20">
        <v>15.43</v>
      </c>
      <c r="BT14" s="35">
        <f t="shared" si="11"/>
        <v>0.62999999999999901</v>
      </c>
      <c r="BU14" s="20">
        <f>BS14-BS32</f>
        <v>3.5267307692307686</v>
      </c>
      <c r="BV14" s="20">
        <f t="shared" si="12"/>
        <v>1.620035903498402E-2</v>
      </c>
      <c r="BW14" s="20">
        <f t="shared" si="13"/>
        <v>1.6889968912824554E-2</v>
      </c>
      <c r="BX14" s="20">
        <f t="shared" si="47"/>
        <v>6.8960987784053365E-4</v>
      </c>
      <c r="BY14" s="24">
        <f>BW14-BW32</f>
        <v>6.4033005863653111E-4</v>
      </c>
      <c r="BZ14" s="20">
        <v>19.350000000000001</v>
      </c>
      <c r="CA14" s="20">
        <v>20.07</v>
      </c>
      <c r="CB14" s="35">
        <f t="shared" si="14"/>
        <v>0.71999999999999886</v>
      </c>
      <c r="CC14" s="20">
        <f>CA14-CA32</f>
        <v>2.9742307692307683</v>
      </c>
      <c r="CD14" s="20">
        <f t="shared" si="15"/>
        <v>2.1180874819387893E-2</v>
      </c>
      <c r="CE14" s="20">
        <f t="shared" si="16"/>
        <v>2.1969000394062788E-2</v>
      </c>
      <c r="CF14" s="20">
        <f t="shared" si="48"/>
        <v>7.8812557467489511E-4</v>
      </c>
      <c r="CG14" s="24">
        <f>CE14-CE32</f>
        <v>2.1969000394062788E-2</v>
      </c>
      <c r="CH14" s="20">
        <v>24.37</v>
      </c>
      <c r="CI14" s="20">
        <v>18.53</v>
      </c>
      <c r="CJ14" s="34">
        <f t="shared" si="25"/>
        <v>-5.84</v>
      </c>
      <c r="CK14" s="20">
        <f>CI14-CI32</f>
        <v>2.0678846153846138</v>
      </c>
      <c r="CL14" s="20">
        <f t="shared" si="17"/>
        <v>2.6675861465037875E-2</v>
      </c>
      <c r="CM14" s="20">
        <f t="shared" si="18"/>
        <v>2.0283287359341481E-2</v>
      </c>
      <c r="CN14" s="20">
        <f t="shared" si="49"/>
        <v>-6.3925741056963942E-3</v>
      </c>
      <c r="CO14" s="24">
        <f>CM14-CM32</f>
        <v>-1.9301501858227273E-3</v>
      </c>
      <c r="CP14" s="20">
        <f t="shared" si="26"/>
        <v>60.33</v>
      </c>
      <c r="CQ14" s="20">
        <f t="shared" si="26"/>
        <v>57.32</v>
      </c>
      <c r="CR14" s="34">
        <f t="shared" si="52"/>
        <v>-3.009999999999998</v>
      </c>
      <c r="CS14" s="20">
        <f t="shared" si="20"/>
        <v>165.54000000000002</v>
      </c>
      <c r="CT14" s="20">
        <f t="shared" si="21"/>
        <v>151.51</v>
      </c>
      <c r="CU14" s="36">
        <f t="shared" si="27"/>
        <v>-14.03000000000003</v>
      </c>
      <c r="CV14" s="20">
        <f t="shared" si="22"/>
        <v>0.18120320504400372</v>
      </c>
      <c r="CW14" s="23">
        <f t="shared" si="23"/>
        <v>0.16584570252638031</v>
      </c>
      <c r="CX14" s="34">
        <f t="shared" si="50"/>
        <v>-1.5357502517623411E-2</v>
      </c>
      <c r="CY14" s="83">
        <v>6</v>
      </c>
      <c r="CZ14" s="83">
        <v>9</v>
      </c>
    </row>
    <row r="15" spans="1:104" s="21" customFormat="1" ht="15.75" customHeight="1">
      <c r="A15" s="73">
        <v>11</v>
      </c>
      <c r="B15" s="10" t="s">
        <v>4</v>
      </c>
      <c r="C15" s="102">
        <v>1101.9000000000001</v>
      </c>
      <c r="D15" s="102"/>
      <c r="E15" s="73">
        <v>24</v>
      </c>
      <c r="F15" s="11">
        <v>27.39</v>
      </c>
      <c r="G15" s="11">
        <v>0.49</v>
      </c>
      <c r="H15" s="11">
        <v>26</v>
      </c>
      <c r="I15" s="11">
        <f t="shared" si="28"/>
        <v>-1.3900000000000006</v>
      </c>
      <c r="J15" s="20">
        <v>38.28</v>
      </c>
      <c r="K15" s="27">
        <v>27.347000000000001</v>
      </c>
      <c r="L15" s="34">
        <f t="shared" si="0"/>
        <v>-10.933</v>
      </c>
      <c r="M15" s="20">
        <f>K15-K32</f>
        <v>6.8962307692307654</v>
      </c>
      <c r="N15" s="20">
        <f t="shared" si="1"/>
        <v>3.4739994554859786E-2</v>
      </c>
      <c r="O15" s="20">
        <f t="shared" si="2"/>
        <v>2.4818041564570285E-2</v>
      </c>
      <c r="P15" s="20">
        <f t="shared" si="29"/>
        <v>-9.921952990289501E-3</v>
      </c>
      <c r="Q15" s="24">
        <f>O15-O32</f>
        <v>-2.4640617625439065E-3</v>
      </c>
      <c r="R15" s="20">
        <v>33.01</v>
      </c>
      <c r="S15" s="27">
        <v>31.143000000000001</v>
      </c>
      <c r="T15" s="34">
        <f t="shared" si="3"/>
        <v>-1.8669999999999973</v>
      </c>
      <c r="U15" s="20">
        <f>S15-S32</f>
        <v>7.8131153846153794</v>
      </c>
      <c r="V15" s="20">
        <f t="shared" si="51"/>
        <v>2.9957346401669839E-2</v>
      </c>
      <c r="W15" s="20">
        <f t="shared" si="30"/>
        <v>2.8263000272257009E-2</v>
      </c>
      <c r="X15" s="20">
        <f t="shared" si="31"/>
        <v>-1.6943461294128305E-3</v>
      </c>
      <c r="Y15" s="24">
        <f>W15-W32</f>
        <v>-2.804885189067307E-3</v>
      </c>
      <c r="Z15" s="20">
        <v>28.87</v>
      </c>
      <c r="AA15" s="20">
        <v>24.44</v>
      </c>
      <c r="AB15" s="34">
        <f t="shared" si="4"/>
        <v>-4.43</v>
      </c>
      <c r="AC15" s="20">
        <f>AA15-AA32</f>
        <v>5.536846153846156</v>
      </c>
      <c r="AD15" s="20">
        <f t="shared" si="32"/>
        <v>2.6200199655141119E-2</v>
      </c>
      <c r="AE15" s="20">
        <f t="shared" si="33"/>
        <v>2.2179871131681642E-2</v>
      </c>
      <c r="AF15" s="20">
        <f t="shared" si="34"/>
        <v>-4.0203285234594772E-3</v>
      </c>
      <c r="AG15" s="24">
        <f>AE15-AE32</f>
        <v>-2.9254390168127753E-3</v>
      </c>
      <c r="AH15" s="20">
        <v>23.54</v>
      </c>
      <c r="AI15" s="20">
        <v>20.78</v>
      </c>
      <c r="AJ15" s="34">
        <f t="shared" si="5"/>
        <v>-2.759999999999998</v>
      </c>
      <c r="AK15" s="20">
        <f>AI15-AI32</f>
        <v>6.1650000000000009</v>
      </c>
      <c r="AL15" s="20">
        <f t="shared" si="35"/>
        <v>2.1363100099827569E-2</v>
      </c>
      <c r="AM15" s="20">
        <f t="shared" si="36"/>
        <v>1.8858335602141754E-2</v>
      </c>
      <c r="AN15" s="20">
        <f t="shared" si="37"/>
        <v>-2.5047644976858158E-3</v>
      </c>
      <c r="AO15" s="24">
        <f>AM15-AM32</f>
        <v>-9.9539533242124639E-4</v>
      </c>
      <c r="AP15" s="20">
        <v>17.38</v>
      </c>
      <c r="AQ15" s="20">
        <v>11.13</v>
      </c>
      <c r="AR15" s="34">
        <f t="shared" si="6"/>
        <v>-6.2499999999999982</v>
      </c>
      <c r="AS15" s="20">
        <f>AQ15-AQ32</f>
        <v>2.5289999999999999</v>
      </c>
      <c r="AT15" s="20">
        <f t="shared" si="38"/>
        <v>1.5772756148470821E-2</v>
      </c>
      <c r="AU15" s="20">
        <f t="shared" si="39"/>
        <v>1.0100735093928668E-2</v>
      </c>
      <c r="AV15" s="20">
        <f t="shared" si="40"/>
        <v>-5.6720210545421531E-3</v>
      </c>
      <c r="AW15" s="24">
        <f>AU15-AU32</f>
        <v>-1.3287109235033331E-3</v>
      </c>
      <c r="AX15" s="20">
        <v>0</v>
      </c>
      <c r="AY15" s="20">
        <v>0</v>
      </c>
      <c r="AZ15" s="20">
        <f t="shared" si="7"/>
        <v>0</v>
      </c>
      <c r="BA15" s="20">
        <f>AY15-AY32</f>
        <v>0</v>
      </c>
      <c r="BB15" s="20">
        <f t="shared" si="41"/>
        <v>0</v>
      </c>
      <c r="BC15" s="20">
        <f t="shared" si="42"/>
        <v>0</v>
      </c>
      <c r="BD15" s="20">
        <f t="shared" si="43"/>
        <v>0</v>
      </c>
      <c r="BE15" s="24">
        <f>BC15-BC32</f>
        <v>0</v>
      </c>
      <c r="BF15" s="24">
        <f t="shared" si="44"/>
        <v>141.07999999999998</v>
      </c>
      <c r="BG15" s="20">
        <f t="shared" si="44"/>
        <v>114.84</v>
      </c>
      <c r="BH15" s="34">
        <f t="shared" si="45"/>
        <v>-26.239999999999981</v>
      </c>
      <c r="BI15" s="87">
        <f t="shared" si="24"/>
        <v>0.10421998366457935</v>
      </c>
      <c r="BJ15" s="20">
        <v>3.33</v>
      </c>
      <c r="BK15" s="20">
        <v>4.1859999999999999</v>
      </c>
      <c r="BL15" s="35">
        <f t="shared" si="8"/>
        <v>0.85599999999999987</v>
      </c>
      <c r="BM15" s="20">
        <f>BK15-BK32</f>
        <v>1.7948076923076921</v>
      </c>
      <c r="BN15" s="20">
        <f t="shared" si="9"/>
        <v>3.0220528178600595E-3</v>
      </c>
      <c r="BO15" s="20">
        <f t="shared" si="10"/>
        <v>3.7988928214901531E-3</v>
      </c>
      <c r="BP15" s="20">
        <f t="shared" si="46"/>
        <v>7.7684000363009362E-4</v>
      </c>
      <c r="BQ15" s="24">
        <f>BO15-BO32</f>
        <v>7.2575787006490993E-4</v>
      </c>
      <c r="BR15" s="20">
        <v>25.24</v>
      </c>
      <c r="BS15" s="20">
        <v>20.03</v>
      </c>
      <c r="BT15" s="34">
        <f t="shared" si="11"/>
        <v>-5.2099999999999973</v>
      </c>
      <c r="BU15" s="20">
        <f>BS15-BS32</f>
        <v>8.12673076923077</v>
      </c>
      <c r="BV15" s="20">
        <f t="shared" si="12"/>
        <v>2.2905889826663032E-2</v>
      </c>
      <c r="BW15" s="20">
        <f t="shared" si="13"/>
        <v>1.8177693075596697E-2</v>
      </c>
      <c r="BX15" s="20">
        <f t="shared" si="47"/>
        <v>-4.7281967510663346E-3</v>
      </c>
      <c r="BY15" s="24">
        <f>BW15-BW32</f>
        <v>1.9280542214086746E-3</v>
      </c>
      <c r="BZ15" s="20">
        <v>32.880000000000003</v>
      </c>
      <c r="CA15" s="20">
        <v>25.68</v>
      </c>
      <c r="CB15" s="34">
        <f t="shared" si="14"/>
        <v>-7.2000000000000028</v>
      </c>
      <c r="CC15" s="20">
        <f>CA15-CA32</f>
        <v>8.5842307692307678</v>
      </c>
      <c r="CD15" s="20">
        <f t="shared" si="15"/>
        <v>2.9839368363735366E-2</v>
      </c>
      <c r="CE15" s="20">
        <f t="shared" si="16"/>
        <v>2.3305200108902802E-2</v>
      </c>
      <c r="CF15" s="20">
        <f t="shared" si="48"/>
        <v>-6.5341682548325647E-3</v>
      </c>
      <c r="CG15" s="24">
        <f>CE15-CE32</f>
        <v>2.3305200108902802E-2</v>
      </c>
      <c r="CH15" s="20">
        <v>42.1</v>
      </c>
      <c r="CI15" s="20">
        <v>23.59</v>
      </c>
      <c r="CJ15" s="34">
        <f>CI15-CH15</f>
        <v>-18.510000000000002</v>
      </c>
      <c r="CK15" s="20">
        <f>CI15-CI32</f>
        <v>7.1278846153846125</v>
      </c>
      <c r="CL15" s="20">
        <f t="shared" si="17"/>
        <v>3.8206733823395948E-2</v>
      </c>
      <c r="CM15" s="20">
        <f t="shared" si="18"/>
        <v>2.1408476268263907E-2</v>
      </c>
      <c r="CN15" s="20">
        <f t="shared" si="49"/>
        <v>-1.6798257555132041E-2</v>
      </c>
      <c r="CO15" s="24">
        <f>CM15-CM32</f>
        <v>-8.0496127690030117E-4</v>
      </c>
      <c r="CP15" s="20">
        <f t="shared" si="26"/>
        <v>103.55000000000001</v>
      </c>
      <c r="CQ15" s="20">
        <f t="shared" si="26"/>
        <v>73.486000000000004</v>
      </c>
      <c r="CR15" s="34">
        <f t="shared" si="52"/>
        <v>-30.064000000000007</v>
      </c>
      <c r="CS15" s="20">
        <f t="shared" si="20"/>
        <v>244.63</v>
      </c>
      <c r="CT15" s="20">
        <f t="shared" si="21"/>
        <v>188.32600000000002</v>
      </c>
      <c r="CU15" s="36">
        <f t="shared" si="27"/>
        <v>-56.303999999999974</v>
      </c>
      <c r="CV15" s="20">
        <f t="shared" si="22"/>
        <v>0.22200744169162354</v>
      </c>
      <c r="CW15" s="23">
        <f t="shared" si="23"/>
        <v>0.17091024593883294</v>
      </c>
      <c r="CX15" s="34">
        <f t="shared" si="50"/>
        <v>-5.1097195752790592E-2</v>
      </c>
      <c r="CY15" s="83">
        <v>23</v>
      </c>
      <c r="CZ15" s="83">
        <v>12</v>
      </c>
    </row>
    <row r="16" spans="1:104" s="21" customFormat="1" ht="18.75" customHeight="1">
      <c r="A16" s="73">
        <v>12</v>
      </c>
      <c r="B16" s="10" t="s">
        <v>5</v>
      </c>
      <c r="C16" s="102">
        <v>388.6</v>
      </c>
      <c r="D16" s="102"/>
      <c r="E16" s="73">
        <v>15.5</v>
      </c>
      <c r="F16" s="11">
        <v>15.5</v>
      </c>
      <c r="G16" s="11">
        <v>0</v>
      </c>
      <c r="H16" s="11">
        <v>15.5</v>
      </c>
      <c r="I16" s="11">
        <f t="shared" si="28"/>
        <v>0</v>
      </c>
      <c r="J16" s="20">
        <v>15.148</v>
      </c>
      <c r="K16" s="20">
        <v>12.42</v>
      </c>
      <c r="L16" s="34">
        <f t="shared" si="0"/>
        <v>-2.7279999999999998</v>
      </c>
      <c r="M16" s="20">
        <f>K16-K32</f>
        <v>-8.030769230769236</v>
      </c>
      <c r="N16" s="20">
        <f t="shared" si="1"/>
        <v>3.8980957282552749E-2</v>
      </c>
      <c r="O16" s="20">
        <f t="shared" si="2"/>
        <v>3.1960885229027278E-2</v>
      </c>
      <c r="P16" s="20">
        <f t="shared" si="29"/>
        <v>-7.020072053525471E-3</v>
      </c>
      <c r="Q16" s="24">
        <f>O16-O32</f>
        <v>4.6787819019130858E-3</v>
      </c>
      <c r="R16" s="20">
        <v>13.736000000000001</v>
      </c>
      <c r="S16" s="20">
        <v>13.754</v>
      </c>
      <c r="T16" s="35">
        <f t="shared" si="3"/>
        <v>1.7999999999998906E-2</v>
      </c>
      <c r="U16" s="20">
        <f>S16-S32</f>
        <v>-9.5758846153846218</v>
      </c>
      <c r="V16" s="20">
        <f t="shared" si="51"/>
        <v>3.534740092640247E-2</v>
      </c>
      <c r="W16" s="20">
        <f t="shared" si="30"/>
        <v>3.5393721049922798E-2</v>
      </c>
      <c r="X16" s="20">
        <f t="shared" si="31"/>
        <v>4.6320123520328382E-5</v>
      </c>
      <c r="Y16" s="24">
        <f>W16-W32</f>
        <v>4.3258355885984826E-3</v>
      </c>
      <c r="Z16" s="20">
        <v>11.143000000000001</v>
      </c>
      <c r="AA16" s="20">
        <v>11.083</v>
      </c>
      <c r="AB16" s="34">
        <f t="shared" si="4"/>
        <v>-6.0000000000000497E-2</v>
      </c>
      <c r="AC16" s="20">
        <f>AA16-AA32</f>
        <v>-7.8201538461538451</v>
      </c>
      <c r="AD16" s="20">
        <f t="shared" si="32"/>
        <v>2.8674729799279465E-2</v>
      </c>
      <c r="AE16" s="20">
        <f t="shared" si="33"/>
        <v>2.8520329387545031E-2</v>
      </c>
      <c r="AF16" s="20">
        <f t="shared" si="34"/>
        <v>-1.5440041173443372E-4</v>
      </c>
      <c r="AG16" s="24">
        <f>AE16-AE32</f>
        <v>3.4150192390506144E-3</v>
      </c>
      <c r="AH16" s="20">
        <v>8.3320000000000007</v>
      </c>
      <c r="AI16" s="20">
        <v>8.3149999999999995</v>
      </c>
      <c r="AJ16" s="34">
        <f t="shared" si="5"/>
        <v>-1.7000000000001236E-2</v>
      </c>
      <c r="AK16" s="20">
        <f>AI16-AI32</f>
        <v>-6.3000000000000007</v>
      </c>
      <c r="AL16" s="20">
        <f t="shared" si="35"/>
        <v>2.1441070509521359E-2</v>
      </c>
      <c r="AM16" s="20">
        <f t="shared" si="36"/>
        <v>2.1397323726196602E-2</v>
      </c>
      <c r="AN16" s="20">
        <f t="shared" si="37"/>
        <v>-4.3746783324756511E-5</v>
      </c>
      <c r="AO16" s="24">
        <f>AM16-AM32</f>
        <v>1.5435927916336023E-3</v>
      </c>
      <c r="AP16" s="20">
        <v>6.173</v>
      </c>
      <c r="AQ16" s="20">
        <v>4.5659999999999998</v>
      </c>
      <c r="AR16" s="34">
        <f t="shared" si="6"/>
        <v>-1.6070000000000002</v>
      </c>
      <c r="AS16" s="20">
        <f>AQ16-AQ32</f>
        <v>-4.035000000000001</v>
      </c>
      <c r="AT16" s="20">
        <f t="shared" si="38"/>
        <v>1.5885229027277407E-2</v>
      </c>
      <c r="AU16" s="20">
        <f t="shared" si="39"/>
        <v>1.1749871332990221E-2</v>
      </c>
      <c r="AV16" s="20">
        <f t="shared" si="40"/>
        <v>-4.135357694287186E-3</v>
      </c>
      <c r="AW16" s="24">
        <f>AU16-AU32</f>
        <v>3.2042531555821936E-4</v>
      </c>
      <c r="AX16" s="20">
        <v>0</v>
      </c>
      <c r="AY16" s="20">
        <v>0</v>
      </c>
      <c r="AZ16" s="20">
        <f t="shared" si="7"/>
        <v>0</v>
      </c>
      <c r="BA16" s="20">
        <f>AY16-AY32</f>
        <v>0</v>
      </c>
      <c r="BB16" s="20">
        <f t="shared" si="41"/>
        <v>0</v>
      </c>
      <c r="BC16" s="20">
        <f t="shared" si="42"/>
        <v>0</v>
      </c>
      <c r="BD16" s="20">
        <f t="shared" si="43"/>
        <v>0</v>
      </c>
      <c r="BE16" s="24">
        <f>BC16-BC32</f>
        <v>0</v>
      </c>
      <c r="BF16" s="24">
        <f t="shared" si="44"/>
        <v>54.532000000000004</v>
      </c>
      <c r="BG16" s="20">
        <f t="shared" si="44"/>
        <v>50.137999999999998</v>
      </c>
      <c r="BH16" s="34">
        <f t="shared" si="45"/>
        <v>-4.3940000000000055</v>
      </c>
      <c r="BI16" s="87">
        <f t="shared" si="24"/>
        <v>0.12902213072568192</v>
      </c>
      <c r="BJ16" s="20">
        <v>0.85699999999999998</v>
      </c>
      <c r="BK16" s="30">
        <v>0</v>
      </c>
      <c r="BL16" s="34">
        <f t="shared" si="8"/>
        <v>-0.85699999999999998</v>
      </c>
      <c r="BM16" s="20">
        <f>BK16-BK32</f>
        <v>-2.3911923076923078</v>
      </c>
      <c r="BN16" s="20">
        <f t="shared" si="9"/>
        <v>2.2053525476067935E-3</v>
      </c>
      <c r="BO16" s="20">
        <f t="shared" si="10"/>
        <v>0</v>
      </c>
      <c r="BP16" s="20">
        <f t="shared" si="46"/>
        <v>-2.2053525476067935E-3</v>
      </c>
      <c r="BQ16" s="24">
        <f>BO16-BO32</f>
        <v>-3.0731349514252432E-3</v>
      </c>
      <c r="BR16" s="20">
        <v>7.9809999999999999</v>
      </c>
      <c r="BS16" s="30">
        <v>12.958</v>
      </c>
      <c r="BT16" s="35">
        <f t="shared" si="11"/>
        <v>4.9770000000000003</v>
      </c>
      <c r="BU16" s="20">
        <f>BS16-BS32</f>
        <v>1.054730769230769</v>
      </c>
      <c r="BV16" s="20">
        <f t="shared" si="12"/>
        <v>2.0537828100874934E-2</v>
      </c>
      <c r="BW16" s="20">
        <f t="shared" si="13"/>
        <v>3.3345342254246013E-2</v>
      </c>
      <c r="BX16" s="20">
        <f t="shared" si="47"/>
        <v>1.2807514153371079E-2</v>
      </c>
      <c r="BY16" s="24">
        <f>BW16-BW32</f>
        <v>1.709570340005799E-2</v>
      </c>
      <c r="BZ16" s="20">
        <v>10.196</v>
      </c>
      <c r="CA16" s="20">
        <v>9.7140000000000004</v>
      </c>
      <c r="CB16" s="34">
        <f t="shared" si="14"/>
        <v>-0.48199999999999932</v>
      </c>
      <c r="CC16" s="20">
        <f>CA16-CA32</f>
        <v>-7.3817692307692315</v>
      </c>
      <c r="CD16" s="20">
        <f t="shared" si="15"/>
        <v>2.6237776634071022E-2</v>
      </c>
      <c r="CE16" s="20">
        <f t="shared" si="16"/>
        <v>2.4997426659804426E-2</v>
      </c>
      <c r="CF16" s="20">
        <f t="shared" si="48"/>
        <v>-1.2403499742665962E-3</v>
      </c>
      <c r="CG16" s="24">
        <f>CE16-CE32</f>
        <v>2.4997426659804426E-2</v>
      </c>
      <c r="CH16" s="20">
        <v>12.462</v>
      </c>
      <c r="CI16" s="20">
        <v>10.515000000000001</v>
      </c>
      <c r="CJ16" s="34">
        <f t="shared" si="25"/>
        <v>-1.9469999999999992</v>
      </c>
      <c r="CK16" s="20">
        <f>CI16-CI32</f>
        <v>-5.9471153846153868</v>
      </c>
      <c r="CL16" s="20">
        <f t="shared" si="17"/>
        <v>3.206896551724138E-2</v>
      </c>
      <c r="CM16" s="20">
        <f t="shared" si="18"/>
        <v>2.7058672156459084E-2</v>
      </c>
      <c r="CN16" s="20">
        <f t="shared" si="49"/>
        <v>-5.0102933607822954E-3</v>
      </c>
      <c r="CO16" s="24">
        <f>CM16-CM32</f>
        <v>4.8452346112948762E-3</v>
      </c>
      <c r="CP16" s="20">
        <f t="shared" si="26"/>
        <v>31.495999999999999</v>
      </c>
      <c r="CQ16" s="20">
        <f t="shared" si="26"/>
        <v>33.186999999999998</v>
      </c>
      <c r="CR16" s="34">
        <f t="shared" si="52"/>
        <v>1.6909999999999989</v>
      </c>
      <c r="CS16" s="20">
        <f t="shared" si="20"/>
        <v>86.028000000000006</v>
      </c>
      <c r="CT16" s="20">
        <f t="shared" si="21"/>
        <v>83.324999999999989</v>
      </c>
      <c r="CU16" s="36">
        <f t="shared" si="27"/>
        <v>-2.7030000000000172</v>
      </c>
      <c r="CV16" s="20">
        <f t="shared" si="22"/>
        <v>0.22137931034482758</v>
      </c>
      <c r="CW16" s="23">
        <f t="shared" si="23"/>
        <v>0.21442357179619143</v>
      </c>
      <c r="CX16" s="34">
        <f t="shared" si="50"/>
        <v>-6.9557385486361534E-3</v>
      </c>
      <c r="CY16" s="83">
        <v>22</v>
      </c>
      <c r="CZ16" s="83">
        <v>25</v>
      </c>
    </row>
    <row r="17" spans="1:104" s="21" customFormat="1" ht="15.75" customHeight="1">
      <c r="A17" s="73">
        <v>13</v>
      </c>
      <c r="B17" s="10" t="s">
        <v>41</v>
      </c>
      <c r="C17" s="102">
        <v>900</v>
      </c>
      <c r="D17" s="102"/>
      <c r="E17" s="73">
        <v>15.5</v>
      </c>
      <c r="F17" s="11">
        <v>15.5</v>
      </c>
      <c r="G17" s="11">
        <v>0</v>
      </c>
      <c r="H17" s="11">
        <v>15.5</v>
      </c>
      <c r="I17" s="11">
        <f t="shared" si="28"/>
        <v>0</v>
      </c>
      <c r="J17" s="20">
        <v>28.702000000000002</v>
      </c>
      <c r="K17" s="20">
        <v>22.318999999999999</v>
      </c>
      <c r="L17" s="34">
        <f t="shared" si="0"/>
        <v>-6.3830000000000027</v>
      </c>
      <c r="M17" s="20">
        <f>K17-K32</f>
        <v>1.8682307692307631</v>
      </c>
      <c r="N17" s="20">
        <f t="shared" si="1"/>
        <v>3.1891111111111113E-2</v>
      </c>
      <c r="O17" s="20">
        <f t="shared" si="2"/>
        <v>2.4798888888888888E-2</v>
      </c>
      <c r="P17" s="20">
        <f t="shared" si="29"/>
        <v>-7.0922222222222255E-3</v>
      </c>
      <c r="Q17" s="24">
        <f>O17-O32</f>
        <v>-2.4832144382253042E-3</v>
      </c>
      <c r="R17" s="20">
        <v>25.815000000000001</v>
      </c>
      <c r="S17" s="20">
        <v>24.629000000000001</v>
      </c>
      <c r="T17" s="34">
        <f t="shared" si="3"/>
        <v>-1.1859999999999999</v>
      </c>
      <c r="U17" s="20">
        <f>S17-S32</f>
        <v>1.29911538461538</v>
      </c>
      <c r="V17" s="20">
        <f t="shared" si="51"/>
        <v>2.8683333333333335E-2</v>
      </c>
      <c r="W17" s="20">
        <f t="shared" si="30"/>
        <v>2.7365555555555556E-2</v>
      </c>
      <c r="X17" s="20">
        <f t="shared" si="31"/>
        <v>-1.3177777777777788E-3</v>
      </c>
      <c r="Y17" s="24">
        <f>W17-W32</f>
        <v>-3.7023299057687593E-3</v>
      </c>
      <c r="Z17" s="20">
        <v>21.213000000000001</v>
      </c>
      <c r="AA17" s="20">
        <v>19.312999999999999</v>
      </c>
      <c r="AB17" s="34">
        <f t="shared" si="4"/>
        <v>-1.9000000000000021</v>
      </c>
      <c r="AC17" s="20">
        <f>AA17-AA32</f>
        <v>0.40984615384615353</v>
      </c>
      <c r="AD17" s="20">
        <f t="shared" si="32"/>
        <v>2.3570000000000001E-2</v>
      </c>
      <c r="AE17" s="20">
        <f t="shared" si="33"/>
        <v>2.1458888888888888E-2</v>
      </c>
      <c r="AF17" s="20">
        <f t="shared" si="34"/>
        <v>-2.1111111111111122E-3</v>
      </c>
      <c r="AG17" s="24">
        <f>AE17-AE32</f>
        <v>-3.6464212596055284E-3</v>
      </c>
      <c r="AH17" s="20">
        <v>15.884</v>
      </c>
      <c r="AI17" s="20">
        <v>14.444000000000001</v>
      </c>
      <c r="AJ17" s="34">
        <f t="shared" si="5"/>
        <v>-1.4399999999999995</v>
      </c>
      <c r="AK17" s="20">
        <f>AI17-AI32</f>
        <v>-0.17099999999999937</v>
      </c>
      <c r="AL17" s="20">
        <f t="shared" si="35"/>
        <v>1.7648888888888888E-2</v>
      </c>
      <c r="AM17" s="20">
        <f t="shared" si="36"/>
        <v>1.604888888888889E-2</v>
      </c>
      <c r="AN17" s="20">
        <f t="shared" si="37"/>
        <v>-1.5999999999999973E-3</v>
      </c>
      <c r="AO17" s="24">
        <f>AM17-AM32</f>
        <v>-3.8048420456741096E-3</v>
      </c>
      <c r="AP17" s="20">
        <v>11.691000000000001</v>
      </c>
      <c r="AQ17" s="20">
        <v>8.0579999999999998</v>
      </c>
      <c r="AR17" s="34">
        <f t="shared" si="6"/>
        <v>-3.6330000000000009</v>
      </c>
      <c r="AS17" s="20">
        <f>AQ17-AQ32</f>
        <v>-0.54300000000000104</v>
      </c>
      <c r="AT17" s="20">
        <f t="shared" si="38"/>
        <v>1.2990000000000002E-2</v>
      </c>
      <c r="AU17" s="20">
        <f t="shared" si="39"/>
        <v>8.953333333333334E-3</v>
      </c>
      <c r="AV17" s="20">
        <f t="shared" si="40"/>
        <v>-4.0366666666666676E-3</v>
      </c>
      <c r="AW17" s="24">
        <f>AU17-AU32</f>
        <v>-2.4761126840986674E-3</v>
      </c>
      <c r="AX17" s="20">
        <v>0</v>
      </c>
      <c r="AY17" s="20">
        <v>0</v>
      </c>
      <c r="AZ17" s="20">
        <f t="shared" si="7"/>
        <v>0</v>
      </c>
      <c r="BA17" s="20">
        <f>AY17-AY32</f>
        <v>0</v>
      </c>
      <c r="BB17" s="20">
        <f t="shared" si="41"/>
        <v>0</v>
      </c>
      <c r="BC17" s="20">
        <f t="shared" si="42"/>
        <v>0</v>
      </c>
      <c r="BD17" s="20">
        <f t="shared" si="43"/>
        <v>0</v>
      </c>
      <c r="BE17" s="24">
        <f>BC17-BC32</f>
        <v>0</v>
      </c>
      <c r="BF17" s="24">
        <f t="shared" si="44"/>
        <v>103.30500000000001</v>
      </c>
      <c r="BG17" s="20">
        <f t="shared" si="44"/>
        <v>88.763000000000005</v>
      </c>
      <c r="BH17" s="34">
        <f t="shared" si="45"/>
        <v>-14.542000000000002</v>
      </c>
      <c r="BI17" s="87">
        <f t="shared" si="24"/>
        <v>9.8625555555555564E-2</v>
      </c>
      <c r="BJ17" s="20">
        <v>1.5549999999999999</v>
      </c>
      <c r="BK17" s="20">
        <v>3.246</v>
      </c>
      <c r="BL17" s="35">
        <f t="shared" si="8"/>
        <v>1.6910000000000001</v>
      </c>
      <c r="BM17" s="20">
        <f>BK17-BK32</f>
        <v>0.85480769230769216</v>
      </c>
      <c r="BN17" s="20">
        <f t="shared" si="9"/>
        <v>1.7277777777777777E-3</v>
      </c>
      <c r="BO17" s="20">
        <f t="shared" si="10"/>
        <v>3.6066666666666669E-3</v>
      </c>
      <c r="BP17" s="20">
        <f t="shared" si="46"/>
        <v>1.8788888888888891E-3</v>
      </c>
      <c r="BQ17" s="24">
        <f>BO17-BO32</f>
        <v>5.3353171524142366E-4</v>
      </c>
      <c r="BR17" s="20">
        <v>14.314</v>
      </c>
      <c r="BS17" s="20">
        <v>14.279</v>
      </c>
      <c r="BT17" s="34">
        <f t="shared" si="11"/>
        <v>-3.5000000000000142E-2</v>
      </c>
      <c r="BU17" s="20">
        <f>BS17-BS32</f>
        <v>2.3757307692307688</v>
      </c>
      <c r="BV17" s="20">
        <f t="shared" si="12"/>
        <v>1.5904444444444443E-2</v>
      </c>
      <c r="BW17" s="20">
        <f t="shared" si="13"/>
        <v>1.5865555555555556E-2</v>
      </c>
      <c r="BX17" s="20">
        <f t="shared" si="47"/>
        <v>-3.8888888888886919E-5</v>
      </c>
      <c r="BY17" s="24">
        <f>BW17-BW32</f>
        <v>-3.8408329863246632E-4</v>
      </c>
      <c r="BZ17" s="20">
        <v>18.393999999999998</v>
      </c>
      <c r="CA17" s="20">
        <v>17.617000000000001</v>
      </c>
      <c r="CB17" s="34">
        <f t="shared" si="14"/>
        <v>-0.77699999999999747</v>
      </c>
      <c r="CC17" s="20">
        <f>CA17-CA32</f>
        <v>0.52123076923076894</v>
      </c>
      <c r="CD17" s="20">
        <f t="shared" si="15"/>
        <v>2.0437777777777777E-2</v>
      </c>
      <c r="CE17" s="20">
        <f t="shared" si="16"/>
        <v>1.9574444444444446E-2</v>
      </c>
      <c r="CF17" s="20">
        <f t="shared" si="48"/>
        <v>-8.6333333333333054E-4</v>
      </c>
      <c r="CG17" s="24">
        <f>CE17-CE32</f>
        <v>1.9574444444444446E-2</v>
      </c>
      <c r="CH17" s="20">
        <v>22.558</v>
      </c>
      <c r="CI17" s="20">
        <v>18.832999999999998</v>
      </c>
      <c r="CJ17" s="34">
        <f t="shared" si="25"/>
        <v>-3.7250000000000014</v>
      </c>
      <c r="CK17" s="20">
        <f>CI17-CI32</f>
        <v>2.370884615384611</v>
      </c>
      <c r="CL17" s="20">
        <f t="shared" si="17"/>
        <v>2.5064444444444445E-2</v>
      </c>
      <c r="CM17" s="20">
        <f t="shared" si="18"/>
        <v>2.0925555555555555E-2</v>
      </c>
      <c r="CN17" s="20">
        <f t="shared" si="49"/>
        <v>-4.1388888888888899E-3</v>
      </c>
      <c r="CO17" s="24">
        <f>CM17-CM32</f>
        <v>-1.2878819896086531E-3</v>
      </c>
      <c r="CP17" s="20">
        <f t="shared" si="26"/>
        <v>56.820999999999998</v>
      </c>
      <c r="CQ17" s="20">
        <f t="shared" si="26"/>
        <v>53.974999999999994</v>
      </c>
      <c r="CR17" s="34">
        <f t="shared" si="52"/>
        <v>-2.8460000000000036</v>
      </c>
      <c r="CS17" s="20">
        <f t="shared" si="20"/>
        <v>160.126</v>
      </c>
      <c r="CT17" s="20">
        <f t="shared" si="21"/>
        <v>142.738</v>
      </c>
      <c r="CU17" s="36">
        <f t="shared" si="27"/>
        <v>-17.388000000000005</v>
      </c>
      <c r="CV17" s="20">
        <f t="shared" si="22"/>
        <v>0.17791777777777779</v>
      </c>
      <c r="CW17" s="23">
        <f t="shared" si="23"/>
        <v>0.15859777777777778</v>
      </c>
      <c r="CX17" s="34">
        <f t="shared" si="50"/>
        <v>-1.9320000000000004E-2</v>
      </c>
      <c r="CY17" s="84" t="s">
        <v>49</v>
      </c>
      <c r="CZ17" s="83">
        <v>6</v>
      </c>
    </row>
    <row r="18" spans="1:104" s="21" customFormat="1" ht="15" customHeight="1">
      <c r="A18" s="73">
        <v>14</v>
      </c>
      <c r="B18" s="10" t="s">
        <v>42</v>
      </c>
      <c r="C18" s="102">
        <v>882.3</v>
      </c>
      <c r="D18" s="102"/>
      <c r="E18" s="73">
        <v>15.5</v>
      </c>
      <c r="F18" s="11">
        <v>15.5</v>
      </c>
      <c r="G18" s="11">
        <v>0</v>
      </c>
      <c r="H18" s="11">
        <v>15.5</v>
      </c>
      <c r="I18" s="11">
        <f t="shared" si="28"/>
        <v>0</v>
      </c>
      <c r="J18" s="20">
        <v>30.585999999999999</v>
      </c>
      <c r="K18" s="20">
        <v>21.26</v>
      </c>
      <c r="L18" s="34">
        <f t="shared" si="0"/>
        <v>-9.325999999999997</v>
      </c>
      <c r="M18" s="20">
        <f>K18-K32</f>
        <v>0.80923076923076565</v>
      </c>
      <c r="N18" s="20">
        <f t="shared" si="1"/>
        <v>3.4666213306131705E-2</v>
      </c>
      <c r="O18" s="20">
        <f t="shared" si="2"/>
        <v>2.4096112433412673E-2</v>
      </c>
      <c r="P18" s="20">
        <f t="shared" si="29"/>
        <v>-1.0570100872719031E-2</v>
      </c>
      <c r="Q18" s="24">
        <f>O18-O32</f>
        <v>-3.1859908937015187E-3</v>
      </c>
      <c r="R18" s="20">
        <v>28.468</v>
      </c>
      <c r="S18" s="20">
        <v>23.632999999999999</v>
      </c>
      <c r="T18" s="34">
        <f t="shared" si="3"/>
        <v>-4.8350000000000009</v>
      </c>
      <c r="U18" s="20">
        <f>S18-S32</f>
        <v>0.30311538461537779</v>
      </c>
      <c r="V18" s="20">
        <f t="shared" si="51"/>
        <v>3.2265669273489742E-2</v>
      </c>
      <c r="W18" s="20">
        <f t="shared" si="30"/>
        <v>2.6785673807095092E-2</v>
      </c>
      <c r="X18" s="20">
        <f t="shared" si="31"/>
        <v>-5.47999546639465E-3</v>
      </c>
      <c r="Y18" s="24">
        <f>W18-W32</f>
        <v>-4.2822116542292239E-3</v>
      </c>
      <c r="Z18" s="20">
        <v>23.251000000000001</v>
      </c>
      <c r="AA18" s="20">
        <v>19.341999999999999</v>
      </c>
      <c r="AB18" s="34">
        <f t="shared" si="4"/>
        <v>-3.9090000000000025</v>
      </c>
      <c r="AC18" s="20">
        <f>AA18-AA32</f>
        <v>0.43884615384615344</v>
      </c>
      <c r="AD18" s="20">
        <f t="shared" si="32"/>
        <v>2.6352714496203109E-2</v>
      </c>
      <c r="AE18" s="20">
        <f t="shared" si="33"/>
        <v>2.1922248668253427E-2</v>
      </c>
      <c r="AF18" s="20">
        <f t="shared" si="34"/>
        <v>-4.4304658279496825E-3</v>
      </c>
      <c r="AG18" s="24">
        <f>AE18-AE32</f>
        <v>-3.1830614802409903E-3</v>
      </c>
      <c r="AH18" s="20">
        <v>16.103000000000002</v>
      </c>
      <c r="AI18" s="20">
        <v>14.709</v>
      </c>
      <c r="AJ18" s="34">
        <f t="shared" si="5"/>
        <v>-1.3940000000000019</v>
      </c>
      <c r="AK18" s="20">
        <f>AI18-AI32</f>
        <v>9.3999999999999417E-2</v>
      </c>
      <c r="AL18" s="20">
        <f t="shared" si="35"/>
        <v>1.8251161736370852E-2</v>
      </c>
      <c r="AM18" s="20">
        <f t="shared" si="36"/>
        <v>1.667120027201632E-2</v>
      </c>
      <c r="AN18" s="20">
        <f t="shared" si="37"/>
        <v>-1.5799614643545318E-3</v>
      </c>
      <c r="AO18" s="24">
        <f>AM18-AM32</f>
        <v>-3.1825306625466801E-3</v>
      </c>
      <c r="AP18" s="20">
        <v>9.907</v>
      </c>
      <c r="AQ18" s="20">
        <v>8.2680000000000007</v>
      </c>
      <c r="AR18" s="34">
        <f t="shared" si="6"/>
        <v>-1.6389999999999993</v>
      </c>
      <c r="AS18" s="20">
        <f>AQ18-AQ32</f>
        <v>-0.33300000000000018</v>
      </c>
      <c r="AT18" s="20">
        <f t="shared" si="38"/>
        <v>1.1228607049756319E-2</v>
      </c>
      <c r="AU18" s="20">
        <f t="shared" si="39"/>
        <v>9.370962257735465E-3</v>
      </c>
      <c r="AV18" s="20">
        <f t="shared" si="40"/>
        <v>-1.8576447920208537E-3</v>
      </c>
      <c r="AW18" s="24">
        <f>AU18-AU32</f>
        <v>-2.0584837596965364E-3</v>
      </c>
      <c r="AX18" s="20">
        <v>0</v>
      </c>
      <c r="AY18" s="20">
        <v>0</v>
      </c>
      <c r="AZ18" s="20">
        <f t="shared" si="7"/>
        <v>0</v>
      </c>
      <c r="BA18" s="20">
        <f>AY18-AY32</f>
        <v>0</v>
      </c>
      <c r="BB18" s="20">
        <f t="shared" si="41"/>
        <v>0</v>
      </c>
      <c r="BC18" s="20">
        <f t="shared" si="42"/>
        <v>0</v>
      </c>
      <c r="BD18" s="20">
        <f t="shared" si="43"/>
        <v>0</v>
      </c>
      <c r="BE18" s="24">
        <f>BC18-BC32</f>
        <v>0</v>
      </c>
      <c r="BF18" s="24">
        <f t="shared" si="44"/>
        <v>108.31500000000001</v>
      </c>
      <c r="BG18" s="20">
        <f t="shared" si="44"/>
        <v>87.212000000000003</v>
      </c>
      <c r="BH18" s="34">
        <f t="shared" si="45"/>
        <v>-21.103000000000009</v>
      </c>
      <c r="BI18" s="87">
        <f t="shared" si="24"/>
        <v>9.8846197438512987E-2</v>
      </c>
      <c r="BJ18" s="20">
        <v>1.49</v>
      </c>
      <c r="BK18" s="20">
        <v>2.8879999999999999</v>
      </c>
      <c r="BL18" s="35">
        <f t="shared" si="8"/>
        <v>1.3979999999999999</v>
      </c>
      <c r="BM18" s="20">
        <f>BK18-BK32</f>
        <v>0.49680769230769206</v>
      </c>
      <c r="BN18" s="20">
        <f t="shared" si="9"/>
        <v>1.6887679927462314E-3</v>
      </c>
      <c r="BO18" s="20">
        <f t="shared" si="10"/>
        <v>3.2732630624504135E-3</v>
      </c>
      <c r="BP18" s="20">
        <f t="shared" si="46"/>
        <v>1.5844950697041821E-3</v>
      </c>
      <c r="BQ18" s="24">
        <f>BO18-BO32</f>
        <v>2.0012811102517033E-4</v>
      </c>
      <c r="BR18" s="20">
        <v>13.797000000000001</v>
      </c>
      <c r="BS18" s="20">
        <v>12.701000000000001</v>
      </c>
      <c r="BT18" s="34">
        <f t="shared" si="11"/>
        <v>-1.0960000000000001</v>
      </c>
      <c r="BU18" s="20">
        <f>BS18-BS32</f>
        <v>0.79773076923076935</v>
      </c>
      <c r="BV18" s="20">
        <f t="shared" si="12"/>
        <v>1.5637538252295139E-2</v>
      </c>
      <c r="BW18" s="20">
        <f t="shared" si="13"/>
        <v>1.4395330386489857E-2</v>
      </c>
      <c r="BX18" s="20">
        <f t="shared" si="47"/>
        <v>-1.242207865805282E-3</v>
      </c>
      <c r="BY18" s="24">
        <f>BW18-BW32</f>
        <v>-1.8543084676981656E-3</v>
      </c>
      <c r="BZ18" s="20">
        <v>17.853999999999999</v>
      </c>
      <c r="CA18" s="20">
        <v>15.138</v>
      </c>
      <c r="CB18" s="34">
        <f t="shared" si="14"/>
        <v>-2.7159999999999993</v>
      </c>
      <c r="CC18" s="20">
        <f>CA18-CA32</f>
        <v>-1.957769230769232</v>
      </c>
      <c r="CD18" s="20">
        <f t="shared" si="15"/>
        <v>2.0235747478182024E-2</v>
      </c>
      <c r="CE18" s="20">
        <f t="shared" si="16"/>
        <v>1.7157429445766748E-2</v>
      </c>
      <c r="CF18" s="20">
        <f t="shared" si="48"/>
        <v>-3.0783180324152754E-3</v>
      </c>
      <c r="CG18" s="24">
        <f>CE18-CE32</f>
        <v>1.7157429445766748E-2</v>
      </c>
      <c r="CH18" s="20">
        <v>21.785</v>
      </c>
      <c r="CI18" s="20">
        <v>16.613</v>
      </c>
      <c r="CJ18" s="34">
        <f t="shared" si="25"/>
        <v>-5.1720000000000006</v>
      </c>
      <c r="CK18" s="20">
        <f>CI18-CI32</f>
        <v>0.15088461538461218</v>
      </c>
      <c r="CL18" s="20">
        <f t="shared" si="17"/>
        <v>2.4691148135554803E-2</v>
      </c>
      <c r="CM18" s="20">
        <f t="shared" si="18"/>
        <v>1.8829196418451773E-2</v>
      </c>
      <c r="CN18" s="20">
        <f t="shared" si="49"/>
        <v>-5.8619517171030304E-3</v>
      </c>
      <c r="CO18" s="24">
        <f>CM18-CM32</f>
        <v>-3.3842411267124353E-3</v>
      </c>
      <c r="CP18" s="20">
        <f t="shared" si="26"/>
        <v>54.926000000000002</v>
      </c>
      <c r="CQ18" s="20">
        <f t="shared" si="26"/>
        <v>47.34</v>
      </c>
      <c r="CR18" s="34">
        <f t="shared" si="52"/>
        <v>-7.5859999999999985</v>
      </c>
      <c r="CS18" s="20">
        <f t="shared" si="20"/>
        <v>163.24100000000001</v>
      </c>
      <c r="CT18" s="20">
        <f t="shared" si="21"/>
        <v>134.55200000000002</v>
      </c>
      <c r="CU18" s="36">
        <f t="shared" si="27"/>
        <v>-28.688999999999993</v>
      </c>
      <c r="CV18" s="20">
        <f t="shared" si="22"/>
        <v>0.18501756772072994</v>
      </c>
      <c r="CW18" s="23">
        <f t="shared" si="23"/>
        <v>0.15250141675167181</v>
      </c>
      <c r="CX18" s="34">
        <f t="shared" si="50"/>
        <v>-3.2516150969058133E-2</v>
      </c>
      <c r="CY18" s="83">
        <v>7</v>
      </c>
      <c r="CZ18" s="83">
        <v>2</v>
      </c>
    </row>
    <row r="19" spans="1:104" s="21" customFormat="1" ht="15.75" customHeight="1">
      <c r="A19" s="73">
        <v>15</v>
      </c>
      <c r="B19" s="10" t="s">
        <v>9</v>
      </c>
      <c r="C19" s="102">
        <v>920.4</v>
      </c>
      <c r="D19" s="102"/>
      <c r="E19" s="73">
        <v>15</v>
      </c>
      <c r="F19" s="11">
        <v>15.5</v>
      </c>
      <c r="G19" s="11">
        <v>0</v>
      </c>
      <c r="H19" s="11">
        <v>15.5</v>
      </c>
      <c r="I19" s="11">
        <f t="shared" si="28"/>
        <v>0</v>
      </c>
      <c r="J19" s="20">
        <v>29.559000000000001</v>
      </c>
      <c r="K19" s="20">
        <v>23.138999999999999</v>
      </c>
      <c r="L19" s="34">
        <f t="shared" si="0"/>
        <v>-6.4200000000000017</v>
      </c>
      <c r="M19" s="20">
        <f>K19-K32</f>
        <v>2.6882307692307634</v>
      </c>
      <c r="N19" s="20">
        <f t="shared" si="1"/>
        <v>3.2115384615384615E-2</v>
      </c>
      <c r="O19" s="20">
        <f t="shared" si="2"/>
        <v>2.5140156453715777E-2</v>
      </c>
      <c r="P19" s="20">
        <f t="shared" si="29"/>
        <v>-6.975228161668838E-3</v>
      </c>
      <c r="Q19" s="24">
        <f>O19-O32</f>
        <v>-2.1419468733984148E-3</v>
      </c>
      <c r="R19" s="20">
        <v>27.172000000000001</v>
      </c>
      <c r="S19" s="20">
        <v>25.736000000000001</v>
      </c>
      <c r="T19" s="34">
        <f t="shared" si="3"/>
        <v>-1.4359999999999999</v>
      </c>
      <c r="U19" s="20">
        <f>S19-S32</f>
        <v>2.4061153846153793</v>
      </c>
      <c r="V19" s="20">
        <f t="shared" si="51"/>
        <v>2.9521946979574099E-2</v>
      </c>
      <c r="W19" s="20">
        <f t="shared" si="30"/>
        <v>2.796175575836593E-2</v>
      </c>
      <c r="X19" s="20">
        <f t="shared" si="31"/>
        <v>-1.5601912212081688E-3</v>
      </c>
      <c r="Y19" s="24">
        <f>W19-W32</f>
        <v>-3.1061297029583851E-3</v>
      </c>
      <c r="Z19" s="20">
        <v>22.478999999999999</v>
      </c>
      <c r="AA19" s="20">
        <v>20.829000000000001</v>
      </c>
      <c r="AB19" s="34">
        <f t="shared" si="4"/>
        <v>-1.6499999999999986</v>
      </c>
      <c r="AC19" s="20">
        <f>AA19-AA32</f>
        <v>1.9258461538461553</v>
      </c>
      <c r="AD19" s="20">
        <f t="shared" si="32"/>
        <v>2.4423076923076922E-2</v>
      </c>
      <c r="AE19" s="20">
        <f t="shared" si="33"/>
        <v>2.2630378096479793E-2</v>
      </c>
      <c r="AF19" s="20">
        <f t="shared" si="34"/>
        <v>-1.7926988265971298E-3</v>
      </c>
      <c r="AG19" s="24">
        <f>AE19-AE32</f>
        <v>-2.4749320520146244E-3</v>
      </c>
      <c r="AH19" s="20">
        <v>16.704999999999998</v>
      </c>
      <c r="AI19" s="20">
        <v>15.743</v>
      </c>
      <c r="AJ19" s="34">
        <f t="shared" si="5"/>
        <v>-0.96199999999999797</v>
      </c>
      <c r="AK19" s="20">
        <f>AI19-AI32</f>
        <v>1.1280000000000001</v>
      </c>
      <c r="AL19" s="20">
        <f t="shared" si="35"/>
        <v>1.8149717514124291E-2</v>
      </c>
      <c r="AM19" s="20">
        <f t="shared" si="36"/>
        <v>1.7104519774011302E-2</v>
      </c>
      <c r="AN19" s="20">
        <f t="shared" si="37"/>
        <v>-1.0451977401129894E-3</v>
      </c>
      <c r="AO19" s="24">
        <f>AM19-AM32</f>
        <v>-2.7492111605516983E-3</v>
      </c>
      <c r="AP19" s="20">
        <v>12.186</v>
      </c>
      <c r="AQ19" s="20">
        <v>8.9</v>
      </c>
      <c r="AR19" s="34">
        <f t="shared" si="6"/>
        <v>-3.2859999999999996</v>
      </c>
      <c r="AS19" s="20">
        <f>AQ19-AQ32</f>
        <v>0.29899999999999949</v>
      </c>
      <c r="AT19" s="20">
        <f t="shared" si="38"/>
        <v>1.3239895697522817E-2</v>
      </c>
      <c r="AU19" s="20">
        <f t="shared" si="39"/>
        <v>9.669708822251195E-3</v>
      </c>
      <c r="AV19" s="20">
        <f t="shared" si="40"/>
        <v>-3.570186875271622E-3</v>
      </c>
      <c r="AW19" s="24">
        <f>AU19-AU32</f>
        <v>-1.7597371951808063E-3</v>
      </c>
      <c r="AX19" s="20">
        <v>0</v>
      </c>
      <c r="AY19" s="20">
        <v>0</v>
      </c>
      <c r="AZ19" s="20">
        <f t="shared" si="7"/>
        <v>0</v>
      </c>
      <c r="BA19" s="20">
        <f>AY19-AY32</f>
        <v>0</v>
      </c>
      <c r="BB19" s="20">
        <f t="shared" si="41"/>
        <v>0</v>
      </c>
      <c r="BC19" s="20">
        <f t="shared" si="42"/>
        <v>0</v>
      </c>
      <c r="BD19" s="20">
        <f t="shared" si="43"/>
        <v>0</v>
      </c>
      <c r="BE19" s="24">
        <f>BC19-BC32</f>
        <v>0</v>
      </c>
      <c r="BF19" s="24">
        <f t="shared" si="44"/>
        <v>108.101</v>
      </c>
      <c r="BG19" s="20">
        <f t="shared" si="44"/>
        <v>94.347000000000008</v>
      </c>
      <c r="BH19" s="34">
        <f t="shared" si="45"/>
        <v>-13.753999999999991</v>
      </c>
      <c r="BI19" s="87">
        <f t="shared" si="24"/>
        <v>0.102506518904824</v>
      </c>
      <c r="BJ19" s="20">
        <v>0</v>
      </c>
      <c r="BK19" s="20">
        <v>3.5049999999999999</v>
      </c>
      <c r="BL19" s="35">
        <f t="shared" si="8"/>
        <v>3.5049999999999999</v>
      </c>
      <c r="BM19" s="20">
        <f>BK19-BK32</f>
        <v>1.1138076923076921</v>
      </c>
      <c r="BN19" s="20">
        <f t="shared" si="9"/>
        <v>0</v>
      </c>
      <c r="BO19" s="20">
        <f t="shared" si="10"/>
        <v>3.8081269013472401E-3</v>
      </c>
      <c r="BP19" s="20">
        <f t="shared" si="46"/>
        <v>3.8081269013472401E-3</v>
      </c>
      <c r="BQ19" s="24">
        <f>BO19-BO32</f>
        <v>7.3499194992199691E-4</v>
      </c>
      <c r="BR19" s="20">
        <v>13.686</v>
      </c>
      <c r="BS19" s="20">
        <v>15.54</v>
      </c>
      <c r="BT19" s="35">
        <f t="shared" si="11"/>
        <v>1.8539999999999992</v>
      </c>
      <c r="BU19" s="20">
        <f>BS19-BS32</f>
        <v>3.636730769230768</v>
      </c>
      <c r="BV19" s="20">
        <f t="shared" si="12"/>
        <v>1.486962190352021E-2</v>
      </c>
      <c r="BW19" s="20">
        <f t="shared" si="13"/>
        <v>1.6883963494132986E-2</v>
      </c>
      <c r="BX19" s="20">
        <f t="shared" si="47"/>
        <v>2.0143415906127768E-3</v>
      </c>
      <c r="BY19" s="24">
        <f>BW19-BW32</f>
        <v>6.3432463994496369E-4</v>
      </c>
      <c r="BZ19" s="20">
        <v>18.907</v>
      </c>
      <c r="CA19" s="20">
        <v>18.88</v>
      </c>
      <c r="CB19" s="34">
        <f>CA19-BZ19</f>
        <v>-2.7000000000001023E-2</v>
      </c>
      <c r="CC19" s="20">
        <f>CA19-CA32</f>
        <v>1.7842307692307671</v>
      </c>
      <c r="CD19" s="20">
        <f t="shared" si="15"/>
        <v>2.0542155584528467E-2</v>
      </c>
      <c r="CE19" s="20">
        <f t="shared" si="16"/>
        <v>2.0512820512820513E-2</v>
      </c>
      <c r="CF19" s="20">
        <f t="shared" si="48"/>
        <v>-2.9335071707953936E-5</v>
      </c>
      <c r="CG19" s="24">
        <f>CE19-CE32</f>
        <v>2.0512820512820513E-2</v>
      </c>
      <c r="CH19" s="20">
        <v>23.292999999999999</v>
      </c>
      <c r="CI19" s="20">
        <v>19.689</v>
      </c>
      <c r="CJ19" s="34">
        <f t="shared" si="25"/>
        <v>-3.6039999999999992</v>
      </c>
      <c r="CK19" s="20">
        <f>CI19-CI32</f>
        <v>3.2268846153846127</v>
      </c>
      <c r="CL19" s="20">
        <f t="shared" si="17"/>
        <v>2.530747501086484E-2</v>
      </c>
      <c r="CM19" s="20">
        <f t="shared" si="18"/>
        <v>2.1391786179921775E-2</v>
      </c>
      <c r="CN19" s="20">
        <f t="shared" si="49"/>
        <v>-3.9156888309430649E-3</v>
      </c>
      <c r="CO19" s="24">
        <f>CM19-CM32</f>
        <v>-8.2165136524243315E-4</v>
      </c>
      <c r="CP19" s="20">
        <f t="shared" si="26"/>
        <v>55.886000000000003</v>
      </c>
      <c r="CQ19" s="20">
        <f t="shared" si="26"/>
        <v>57.613999999999997</v>
      </c>
      <c r="CR19" s="35">
        <f t="shared" si="52"/>
        <v>1.7279999999999944</v>
      </c>
      <c r="CS19" s="20">
        <f t="shared" si="20"/>
        <v>163.98699999999999</v>
      </c>
      <c r="CT19" s="20">
        <f t="shared" si="21"/>
        <v>151.96100000000001</v>
      </c>
      <c r="CU19" s="36">
        <f t="shared" si="27"/>
        <v>-12.025999999999982</v>
      </c>
      <c r="CV19" s="20">
        <f t="shared" si="22"/>
        <v>0.17816927422859627</v>
      </c>
      <c r="CW19" s="23">
        <f t="shared" si="23"/>
        <v>0.16510321599304653</v>
      </c>
      <c r="CX19" s="34">
        <f t="shared" si="50"/>
        <v>-1.3066058235549738E-2</v>
      </c>
      <c r="CY19" s="83">
        <v>5</v>
      </c>
      <c r="CZ19" s="83">
        <v>8</v>
      </c>
    </row>
    <row r="20" spans="1:104" s="21" customFormat="1" ht="17.25" customHeight="1">
      <c r="A20" s="73">
        <v>16</v>
      </c>
      <c r="B20" s="10" t="s">
        <v>61</v>
      </c>
      <c r="C20" s="102">
        <v>395.04</v>
      </c>
      <c r="D20" s="102"/>
      <c r="E20" s="73">
        <v>15.5</v>
      </c>
      <c r="F20" s="11">
        <v>15.5</v>
      </c>
      <c r="G20" s="11">
        <v>0</v>
      </c>
      <c r="H20" s="11">
        <v>15.5</v>
      </c>
      <c r="I20" s="11">
        <f t="shared" si="28"/>
        <v>0</v>
      </c>
      <c r="J20" s="20">
        <v>15.807</v>
      </c>
      <c r="K20" s="20">
        <v>11.992000000000001</v>
      </c>
      <c r="L20" s="34">
        <f t="shared" si="0"/>
        <v>-3.8149999999999995</v>
      </c>
      <c r="M20" s="20">
        <f>K20-K32</f>
        <v>-8.458769230769235</v>
      </c>
      <c r="N20" s="20">
        <f t="shared" si="1"/>
        <v>4.0013669501822599E-2</v>
      </c>
      <c r="O20" s="20">
        <f t="shared" si="2"/>
        <v>3.035641960307817E-2</v>
      </c>
      <c r="P20" s="20">
        <f t="shared" si="29"/>
        <v>-9.6572498987444293E-3</v>
      </c>
      <c r="Q20" s="24">
        <f>O20-O32</f>
        <v>3.0743162759639779E-3</v>
      </c>
      <c r="R20" s="20">
        <v>13.401</v>
      </c>
      <c r="S20" s="20">
        <v>14.882</v>
      </c>
      <c r="T20" s="35">
        <f t="shared" si="3"/>
        <v>1.4809999999999999</v>
      </c>
      <c r="U20" s="20">
        <f>S20-S32</f>
        <v>-8.4478846153846217</v>
      </c>
      <c r="V20" s="20">
        <f t="shared" si="51"/>
        <v>3.392314702308627E-2</v>
      </c>
      <c r="W20" s="20">
        <f t="shared" si="30"/>
        <v>3.7672134467395701E-2</v>
      </c>
      <c r="X20" s="20">
        <f t="shared" si="31"/>
        <v>3.7489874443094318E-3</v>
      </c>
      <c r="Y20" s="24">
        <f>W20-W32</f>
        <v>6.604249006071386E-3</v>
      </c>
      <c r="Z20" s="20">
        <v>11.44</v>
      </c>
      <c r="AA20" s="20">
        <v>10.124000000000001</v>
      </c>
      <c r="AB20" s="34">
        <f t="shared" si="4"/>
        <v>-1.3159999999999989</v>
      </c>
      <c r="AC20" s="20">
        <f>AA20-AA32</f>
        <v>-8.7791538461538448</v>
      </c>
      <c r="AD20" s="20">
        <f t="shared" si="32"/>
        <v>2.8959092750101254E-2</v>
      </c>
      <c r="AE20" s="20">
        <f t="shared" si="33"/>
        <v>2.5627784528149049E-2</v>
      </c>
      <c r="AF20" s="20">
        <f t="shared" si="34"/>
        <v>-3.3313082219522047E-3</v>
      </c>
      <c r="AG20" s="24">
        <f>AE20-AE32</f>
        <v>5.2247437965463259E-4</v>
      </c>
      <c r="AH20" s="20">
        <v>8.5</v>
      </c>
      <c r="AI20" s="20">
        <v>8.2520000000000007</v>
      </c>
      <c r="AJ20" s="34">
        <f t="shared" si="5"/>
        <v>-0.24799999999999933</v>
      </c>
      <c r="AK20" s="20">
        <f>AI20-AI32</f>
        <v>-6.3629999999999995</v>
      </c>
      <c r="AL20" s="20">
        <f t="shared" si="35"/>
        <v>2.1516808424463345E-2</v>
      </c>
      <c r="AM20" s="20">
        <f t="shared" si="36"/>
        <v>2.0889023896314297E-2</v>
      </c>
      <c r="AN20" s="20">
        <f t="shared" si="37"/>
        <v>-6.2778452814904809E-4</v>
      </c>
      <c r="AO20" s="24">
        <f>AM20-AM32</f>
        <v>1.0352929617512968E-3</v>
      </c>
      <c r="AP20" s="20">
        <v>3.5529999999999999</v>
      </c>
      <c r="AQ20" s="20">
        <v>4.3849999999999998</v>
      </c>
      <c r="AR20" s="35">
        <f t="shared" si="6"/>
        <v>0.83199999999999985</v>
      </c>
      <c r="AS20" s="20">
        <f>AQ20-AQ32</f>
        <v>-4.2160000000000011</v>
      </c>
      <c r="AT20" s="20">
        <f t="shared" si="38"/>
        <v>8.9940259214256781E-3</v>
      </c>
      <c r="AU20" s="20">
        <f t="shared" si="39"/>
        <v>1.1100141757796677E-2</v>
      </c>
      <c r="AV20" s="20">
        <f t="shared" si="40"/>
        <v>2.1061158363709989E-3</v>
      </c>
      <c r="AW20" s="24">
        <f>AU20-AU32</f>
        <v>-3.2930425963532441E-4</v>
      </c>
      <c r="AX20" s="20">
        <v>0</v>
      </c>
      <c r="AY20" s="20">
        <v>0</v>
      </c>
      <c r="AZ20" s="20">
        <f t="shared" si="7"/>
        <v>0</v>
      </c>
      <c r="BA20" s="20">
        <f>AY20-AY32</f>
        <v>0</v>
      </c>
      <c r="BB20" s="20">
        <f t="shared" si="41"/>
        <v>0</v>
      </c>
      <c r="BC20" s="20">
        <f t="shared" si="42"/>
        <v>0</v>
      </c>
      <c r="BD20" s="20">
        <f t="shared" si="43"/>
        <v>0</v>
      </c>
      <c r="BE20" s="24">
        <f>BC20-BC32</f>
        <v>0</v>
      </c>
      <c r="BF20" s="24">
        <f t="shared" si="44"/>
        <v>52.700999999999993</v>
      </c>
      <c r="BG20" s="20">
        <f t="shared" si="44"/>
        <v>49.635000000000005</v>
      </c>
      <c r="BH20" s="34">
        <f t="shared" si="45"/>
        <v>-3.0659999999999883</v>
      </c>
      <c r="BI20" s="87">
        <f t="shared" si="24"/>
        <v>0.12564550425273391</v>
      </c>
      <c r="BJ20" s="20">
        <v>0.93700000000000006</v>
      </c>
      <c r="BK20" s="20">
        <v>1.591</v>
      </c>
      <c r="BL20" s="35">
        <f t="shared" si="8"/>
        <v>0.65399999999999991</v>
      </c>
      <c r="BM20" s="20">
        <f>BK20-BK32</f>
        <v>-0.80019230769230787</v>
      </c>
      <c r="BN20" s="20">
        <f t="shared" si="9"/>
        <v>2.3719117051437828E-3</v>
      </c>
      <c r="BO20" s="20">
        <f t="shared" si="10"/>
        <v>4.0274402592142561E-3</v>
      </c>
      <c r="BP20" s="20">
        <f t="shared" si="46"/>
        <v>1.6555285540704734E-3</v>
      </c>
      <c r="BQ20" s="24">
        <f>BO20-BO32</f>
        <v>9.5430530778901294E-4</v>
      </c>
      <c r="BR20" s="20">
        <v>7.444</v>
      </c>
      <c r="BS20" s="20">
        <v>8.1890000000000001</v>
      </c>
      <c r="BT20" s="35">
        <f t="shared" si="11"/>
        <v>0.74500000000000011</v>
      </c>
      <c r="BU20" s="20">
        <f>BS20-BS32</f>
        <v>-3.7142692307692311</v>
      </c>
      <c r="BV20" s="20">
        <f t="shared" si="12"/>
        <v>1.8843661401377075E-2</v>
      </c>
      <c r="BW20" s="20">
        <f t="shared" si="13"/>
        <v>2.0729546375050627E-2</v>
      </c>
      <c r="BX20" s="20">
        <f t="shared" si="47"/>
        <v>1.8858849736735524E-3</v>
      </c>
      <c r="BY20" s="24">
        <f>BW20-BW32</f>
        <v>4.4799075208626048E-3</v>
      </c>
      <c r="BZ20" s="20">
        <v>10.1</v>
      </c>
      <c r="CA20" s="20">
        <v>10.516</v>
      </c>
      <c r="CB20" s="35">
        <f t="shared" si="14"/>
        <v>0.41600000000000037</v>
      </c>
      <c r="CC20" s="20">
        <f>CA20-CA32</f>
        <v>-6.5797692307692319</v>
      </c>
      <c r="CD20" s="20">
        <f t="shared" si="15"/>
        <v>2.5567031186715269E-2</v>
      </c>
      <c r="CE20" s="20">
        <f t="shared" si="16"/>
        <v>2.6620089104900768E-2</v>
      </c>
      <c r="CF20" s="20">
        <f t="shared" si="48"/>
        <v>1.0530579181854995E-3</v>
      </c>
      <c r="CG20" s="24">
        <f>CE20-CE32</f>
        <v>2.6620089104900768E-2</v>
      </c>
      <c r="CH20" s="20">
        <v>12.776</v>
      </c>
      <c r="CI20" s="20">
        <v>9.68</v>
      </c>
      <c r="CJ20" s="34">
        <f t="shared" si="25"/>
        <v>-3.0960000000000001</v>
      </c>
      <c r="CK20" s="20">
        <f>CI20-CI32</f>
        <v>-6.7821153846153877</v>
      </c>
      <c r="CL20" s="20">
        <f t="shared" si="17"/>
        <v>3.2341028756581611E-2</v>
      </c>
      <c r="CM20" s="20">
        <f t="shared" si="18"/>
        <v>2.4503847711624137E-2</v>
      </c>
      <c r="CN20" s="20">
        <f t="shared" si="49"/>
        <v>-7.8371810449574739E-3</v>
      </c>
      <c r="CO20" s="24">
        <f>CM20-CM32</f>
        <v>2.2904101664599288E-3</v>
      </c>
      <c r="CP20" s="20">
        <f t="shared" si="26"/>
        <v>31.257000000000001</v>
      </c>
      <c r="CQ20" s="20">
        <f t="shared" si="26"/>
        <v>29.975999999999999</v>
      </c>
      <c r="CR20" s="34">
        <f t="shared" si="52"/>
        <v>-1.2810000000000024</v>
      </c>
      <c r="CS20" s="20">
        <f t="shared" si="20"/>
        <v>83.957999999999998</v>
      </c>
      <c r="CT20" s="20">
        <f t="shared" si="21"/>
        <v>79.611000000000004</v>
      </c>
      <c r="CU20" s="36">
        <f t="shared" si="27"/>
        <v>-4.3469999999999942</v>
      </c>
      <c r="CV20" s="20">
        <f t="shared" si="22"/>
        <v>0.21253037667071686</v>
      </c>
      <c r="CW20" s="23">
        <f t="shared" si="23"/>
        <v>0.20152642770352369</v>
      </c>
      <c r="CX20" s="34">
        <f t="shared" si="50"/>
        <v>-1.1003948967193172E-2</v>
      </c>
      <c r="CY20" s="83">
        <v>16</v>
      </c>
      <c r="CZ20" s="83">
        <v>20</v>
      </c>
    </row>
    <row r="21" spans="1:104" s="21" customFormat="1" ht="18" customHeight="1">
      <c r="A21" s="73">
        <v>17</v>
      </c>
      <c r="B21" s="10" t="s">
        <v>62</v>
      </c>
      <c r="C21" s="102">
        <v>846.62</v>
      </c>
      <c r="D21" s="102"/>
      <c r="E21" s="73">
        <v>20.3</v>
      </c>
      <c r="F21" s="11">
        <v>22.18</v>
      </c>
      <c r="G21" s="11">
        <v>0.38</v>
      </c>
      <c r="H21" s="11">
        <v>21</v>
      </c>
      <c r="I21" s="11">
        <f t="shared" si="28"/>
        <v>-1.1799999999999997</v>
      </c>
      <c r="J21" s="20">
        <v>36.549999999999997</v>
      </c>
      <c r="K21" s="20">
        <v>23.99</v>
      </c>
      <c r="L21" s="34">
        <f t="shared" si="0"/>
        <v>-12.559999999999999</v>
      </c>
      <c r="M21" s="20">
        <f>K21-K32</f>
        <v>3.5392307692307625</v>
      </c>
      <c r="N21" s="20">
        <f t="shared" si="1"/>
        <v>4.317167087949729E-2</v>
      </c>
      <c r="O21" s="20">
        <f t="shared" si="2"/>
        <v>2.8336207507500412E-2</v>
      </c>
      <c r="P21" s="20">
        <f t="shared" si="29"/>
        <v>-1.4835463371996878E-2</v>
      </c>
      <c r="Q21" s="24">
        <f>O21-O32</f>
        <v>1.05410418038622E-3</v>
      </c>
      <c r="R21" s="20">
        <v>28.48</v>
      </c>
      <c r="S21" s="20">
        <v>32.06</v>
      </c>
      <c r="T21" s="35">
        <f t="shared" si="3"/>
        <v>3.5800000000000018</v>
      </c>
      <c r="U21" s="20">
        <f>S21-S32</f>
        <v>8.7301153846153809</v>
      </c>
      <c r="V21" s="20">
        <f t="shared" si="51"/>
        <v>3.3639649429496113E-2</v>
      </c>
      <c r="W21" s="20">
        <f t="shared" si="30"/>
        <v>3.7868228957501596E-2</v>
      </c>
      <c r="X21" s="20">
        <f t="shared" si="31"/>
        <v>4.2285795280054828E-3</v>
      </c>
      <c r="Y21" s="24">
        <f>W21-W32</f>
        <v>6.8003434961772802E-3</v>
      </c>
      <c r="Z21" s="20">
        <v>23.97</v>
      </c>
      <c r="AA21" s="20">
        <v>20.88</v>
      </c>
      <c r="AB21" s="34">
        <f t="shared" si="4"/>
        <v>-3.09</v>
      </c>
      <c r="AC21" s="20">
        <f>AA21-AA32</f>
        <v>1.9768461538461537</v>
      </c>
      <c r="AD21" s="20">
        <f t="shared" si="32"/>
        <v>2.8312584158181945E-2</v>
      </c>
      <c r="AE21" s="20">
        <f t="shared" si="33"/>
        <v>2.4662776688478893E-2</v>
      </c>
      <c r="AF21" s="20">
        <f t="shared" si="34"/>
        <v>-3.6498074697030522E-3</v>
      </c>
      <c r="AG21" s="24">
        <f>AE21-AE32</f>
        <v>-4.425334600155241E-4</v>
      </c>
      <c r="AH21" s="20">
        <v>18.8</v>
      </c>
      <c r="AI21" s="20">
        <v>18.91</v>
      </c>
      <c r="AJ21" s="35">
        <f t="shared" si="5"/>
        <v>0.10999999999999943</v>
      </c>
      <c r="AK21" s="20">
        <f>AI21-AI32</f>
        <v>4.2949999999999999</v>
      </c>
      <c r="AL21" s="20">
        <f t="shared" si="35"/>
        <v>2.220594835935839E-2</v>
      </c>
      <c r="AM21" s="20">
        <f t="shared" si="36"/>
        <v>2.2335876780609956E-2</v>
      </c>
      <c r="AN21" s="20">
        <f t="shared" si="37"/>
        <v>1.2992842125156626E-4</v>
      </c>
      <c r="AO21" s="24">
        <f>AM21-AM32</f>
        <v>2.4821458460469563E-3</v>
      </c>
      <c r="AP21" s="20">
        <v>12.89</v>
      </c>
      <c r="AQ21" s="20">
        <v>11.02</v>
      </c>
      <c r="AR21" s="34">
        <f t="shared" si="6"/>
        <v>-1.870000000000001</v>
      </c>
      <c r="AS21" s="20">
        <f>AQ21-AQ32</f>
        <v>2.4189999999999987</v>
      </c>
      <c r="AT21" s="20">
        <f t="shared" si="38"/>
        <v>1.5225248635751577E-2</v>
      </c>
      <c r="AU21" s="20">
        <f t="shared" si="39"/>
        <v>1.3016465474474971E-2</v>
      </c>
      <c r="AV21" s="20">
        <f t="shared" si="40"/>
        <v>-2.2087831612766055E-3</v>
      </c>
      <c r="AW21" s="24">
        <f>AU21-AU32</f>
        <v>1.5870194570429697E-3</v>
      </c>
      <c r="AX21" s="20">
        <v>0</v>
      </c>
      <c r="AY21" s="20">
        <v>0</v>
      </c>
      <c r="AZ21" s="20">
        <f t="shared" si="7"/>
        <v>0</v>
      </c>
      <c r="BA21" s="20">
        <f>AY21-AY32</f>
        <v>0</v>
      </c>
      <c r="BB21" s="20">
        <f t="shared" si="41"/>
        <v>0</v>
      </c>
      <c r="BC21" s="20">
        <f t="shared" si="42"/>
        <v>0</v>
      </c>
      <c r="BD21" s="20">
        <f t="shared" si="43"/>
        <v>0</v>
      </c>
      <c r="BE21" s="24">
        <f>BC21-BC32</f>
        <v>0</v>
      </c>
      <c r="BF21" s="24">
        <f t="shared" si="44"/>
        <v>120.69</v>
      </c>
      <c r="BG21" s="20">
        <f t="shared" si="44"/>
        <v>106.85999999999999</v>
      </c>
      <c r="BH21" s="34">
        <f t="shared" si="45"/>
        <v>-13.830000000000013</v>
      </c>
      <c r="BI21" s="87">
        <f t="shared" si="24"/>
        <v>0.1262195554085658</v>
      </c>
      <c r="BJ21" s="20">
        <v>3.58</v>
      </c>
      <c r="BK21" s="20">
        <v>4.4800000000000004</v>
      </c>
      <c r="BL21" s="35">
        <f t="shared" si="8"/>
        <v>0.90000000000000036</v>
      </c>
      <c r="BM21" s="20">
        <f>BK21-BK32</f>
        <v>2.0888076923076926</v>
      </c>
      <c r="BN21" s="20">
        <f t="shared" si="9"/>
        <v>4.228579528005481E-3</v>
      </c>
      <c r="BO21" s="20">
        <f t="shared" si="10"/>
        <v>5.2916302473364676E-3</v>
      </c>
      <c r="BP21" s="20">
        <f t="shared" si="46"/>
        <v>1.0630507193309865E-3</v>
      </c>
      <c r="BQ21" s="24">
        <f>BO21-BO32</f>
        <v>2.2184952959112244E-3</v>
      </c>
      <c r="BR21" s="20">
        <v>15.64</v>
      </c>
      <c r="BS21" s="20">
        <v>19.829999999999998</v>
      </c>
      <c r="BT21" s="35">
        <f t="shared" si="11"/>
        <v>4.1899999999999977</v>
      </c>
      <c r="BU21" s="20">
        <f>BS21-BS32</f>
        <v>7.9267307692307671</v>
      </c>
      <c r="BV21" s="20">
        <f t="shared" si="12"/>
        <v>1.8473459167040705E-2</v>
      </c>
      <c r="BW21" s="20">
        <f t="shared" si="13"/>
        <v>2.3422550849259406E-2</v>
      </c>
      <c r="BX21" s="20">
        <f t="shared" si="47"/>
        <v>4.9490916822187009E-3</v>
      </c>
      <c r="BY21" s="24">
        <f>BW21-BW32</f>
        <v>7.1729119950713835E-3</v>
      </c>
      <c r="BZ21" s="20">
        <v>20.22</v>
      </c>
      <c r="CA21" s="20">
        <v>22.11</v>
      </c>
      <c r="CB21" s="35">
        <f t="shared" si="14"/>
        <v>1.8900000000000006</v>
      </c>
      <c r="CC21" s="20">
        <f>CA21-CA32</f>
        <v>5.0142307692307675</v>
      </c>
      <c r="CD21" s="20">
        <f t="shared" si="15"/>
        <v>2.3883206160969502E-2</v>
      </c>
      <c r="CE21" s="20">
        <f t="shared" si="16"/>
        <v>2.6115612671564575E-2</v>
      </c>
      <c r="CF21" s="20">
        <f t="shared" si="48"/>
        <v>2.2324065105950724E-3</v>
      </c>
      <c r="CG21" s="24">
        <f>CE21-CE32</f>
        <v>2.6115612671564575E-2</v>
      </c>
      <c r="CH21" s="20">
        <v>26.41</v>
      </c>
      <c r="CI21" s="20">
        <v>19.739999999999998</v>
      </c>
      <c r="CJ21" s="34">
        <f t="shared" si="25"/>
        <v>-6.6700000000000017</v>
      </c>
      <c r="CK21" s="20">
        <f>CI21-CI32</f>
        <v>3.2778846153846111</v>
      </c>
      <c r="CL21" s="20">
        <f t="shared" si="17"/>
        <v>3.1194632775034845E-2</v>
      </c>
      <c r="CM21" s="20">
        <f t="shared" si="18"/>
        <v>2.3316245777326307E-2</v>
      </c>
      <c r="CN21" s="20">
        <f t="shared" si="49"/>
        <v>-7.8783869977085384E-3</v>
      </c>
      <c r="CO21" s="24">
        <f>CM21-CM32</f>
        <v>1.1028082321620988E-3</v>
      </c>
      <c r="CP21" s="20">
        <f t="shared" si="26"/>
        <v>65.849999999999994</v>
      </c>
      <c r="CQ21" s="20">
        <f t="shared" si="26"/>
        <v>66.16</v>
      </c>
      <c r="CR21" s="35">
        <f t="shared" si="52"/>
        <v>0.31000000000000227</v>
      </c>
      <c r="CS21" s="20">
        <f t="shared" si="20"/>
        <v>186.54</v>
      </c>
      <c r="CT21" s="20">
        <f t="shared" si="21"/>
        <v>173.01999999999998</v>
      </c>
      <c r="CU21" s="36">
        <f t="shared" si="27"/>
        <v>-13.52000000000001</v>
      </c>
      <c r="CV21" s="20">
        <f t="shared" si="22"/>
        <v>0.22033497909333585</v>
      </c>
      <c r="CW21" s="23">
        <f t="shared" si="23"/>
        <v>0.20436559495405257</v>
      </c>
      <c r="CX21" s="34">
        <f t="shared" si="50"/>
        <v>-1.5969384139283282E-2</v>
      </c>
      <c r="CY21" s="83">
        <v>20</v>
      </c>
      <c r="CZ21" s="83">
        <v>22</v>
      </c>
    </row>
    <row r="22" spans="1:104" s="21" customFormat="1" ht="15.75" customHeight="1">
      <c r="A22" s="73">
        <v>18</v>
      </c>
      <c r="B22" s="10" t="s">
        <v>6</v>
      </c>
      <c r="C22" s="102">
        <v>342.5</v>
      </c>
      <c r="D22" s="102"/>
      <c r="E22" s="73">
        <v>18.5</v>
      </c>
      <c r="F22" s="11">
        <v>20.02</v>
      </c>
      <c r="G22" s="11">
        <v>0.62</v>
      </c>
      <c r="H22" s="11"/>
      <c r="I22" s="11">
        <f t="shared" si="28"/>
        <v>-20.02</v>
      </c>
      <c r="J22" s="20">
        <v>12.901</v>
      </c>
      <c r="K22" s="20">
        <v>9.0980000000000008</v>
      </c>
      <c r="L22" s="34">
        <f t="shared" si="0"/>
        <v>-3.802999999999999</v>
      </c>
      <c r="M22" s="20">
        <f>K22-K32</f>
        <v>-11.352769230769235</v>
      </c>
      <c r="N22" s="20">
        <f t="shared" si="1"/>
        <v>3.7667153284671531E-2</v>
      </c>
      <c r="O22" s="20">
        <f t="shared" si="2"/>
        <v>2.6563503649635039E-2</v>
      </c>
      <c r="P22" s="20">
        <f t="shared" si="29"/>
        <v>-1.1103649635036492E-2</v>
      </c>
      <c r="Q22" s="24">
        <f>O22-O32</f>
        <v>-7.1859967747915296E-4</v>
      </c>
      <c r="R22" s="20">
        <v>10.468</v>
      </c>
      <c r="S22" s="20">
        <v>11.37</v>
      </c>
      <c r="T22" s="35">
        <f t="shared" si="3"/>
        <v>0.90199999999999925</v>
      </c>
      <c r="U22" s="20">
        <f>S22-S32</f>
        <v>-11.959884615384622</v>
      </c>
      <c r="V22" s="20">
        <f t="shared" si="51"/>
        <v>3.0563503649635036E-2</v>
      </c>
      <c r="W22" s="20">
        <f t="shared" si="30"/>
        <v>3.3197080291970799E-2</v>
      </c>
      <c r="X22" s="20">
        <f t="shared" si="31"/>
        <v>2.633576642335763E-3</v>
      </c>
      <c r="Y22" s="24">
        <f>W22-W32</f>
        <v>2.1291948306464831E-3</v>
      </c>
      <c r="Z22" s="20">
        <v>8.8249999999999993</v>
      </c>
      <c r="AA22" s="71">
        <v>0</v>
      </c>
      <c r="AB22" s="86">
        <f t="shared" si="4"/>
        <v>-8.8249999999999993</v>
      </c>
      <c r="AC22" s="20">
        <f>AA22-AA32</f>
        <v>-18.903153846153845</v>
      </c>
      <c r="AD22" s="20">
        <f t="shared" si="32"/>
        <v>2.5766423357664232E-2</v>
      </c>
      <c r="AE22" s="20">
        <f t="shared" si="33"/>
        <v>0</v>
      </c>
      <c r="AF22" s="20">
        <f t="shared" si="34"/>
        <v>-2.5766423357664232E-2</v>
      </c>
      <c r="AG22" s="24">
        <f>AE22-AE32</f>
        <v>-2.5105310148494417E-2</v>
      </c>
      <c r="AH22" s="20">
        <v>5.4569999999999999</v>
      </c>
      <c r="AI22" s="71">
        <v>15.484999999999999</v>
      </c>
      <c r="AJ22" s="86">
        <f t="shared" si="5"/>
        <v>10.027999999999999</v>
      </c>
      <c r="AK22" s="20">
        <f>AI22-AI32</f>
        <v>0.86999999999999922</v>
      </c>
      <c r="AL22" s="20">
        <f t="shared" si="35"/>
        <v>1.5932846715328467E-2</v>
      </c>
      <c r="AM22" s="20">
        <f t="shared" si="36"/>
        <v>4.5211678832116783E-2</v>
      </c>
      <c r="AN22" s="20">
        <f t="shared" si="37"/>
        <v>2.9278832116788316E-2</v>
      </c>
      <c r="AO22" s="24">
        <f>AM22-AM32</f>
        <v>2.5357947897553784E-2</v>
      </c>
      <c r="AP22" s="20">
        <v>3.254</v>
      </c>
      <c r="AQ22" s="20">
        <v>1.968</v>
      </c>
      <c r="AR22" s="34">
        <f t="shared" si="6"/>
        <v>-1.286</v>
      </c>
      <c r="AS22" s="20">
        <f>AQ22-AQ32</f>
        <v>-6.6330000000000009</v>
      </c>
      <c r="AT22" s="20">
        <f t="shared" si="38"/>
        <v>9.5007299270072985E-3</v>
      </c>
      <c r="AU22" s="20">
        <f t="shared" si="39"/>
        <v>5.7459854014598535E-3</v>
      </c>
      <c r="AV22" s="20">
        <f t="shared" si="40"/>
        <v>-3.7547445255474449E-3</v>
      </c>
      <c r="AW22" s="24">
        <f>AU22-AU32</f>
        <v>-5.6834606159721478E-3</v>
      </c>
      <c r="AX22" s="20">
        <v>0</v>
      </c>
      <c r="AY22" s="20">
        <v>0</v>
      </c>
      <c r="AZ22" s="20">
        <f t="shared" si="7"/>
        <v>0</v>
      </c>
      <c r="BA22" s="20">
        <f>AY22-AY32</f>
        <v>0</v>
      </c>
      <c r="BB22" s="20">
        <f t="shared" si="41"/>
        <v>0</v>
      </c>
      <c r="BC22" s="20">
        <f t="shared" si="42"/>
        <v>0</v>
      </c>
      <c r="BD22" s="20">
        <f t="shared" si="43"/>
        <v>0</v>
      </c>
      <c r="BE22" s="24">
        <f>BC22-BC32</f>
        <v>0</v>
      </c>
      <c r="BF22" s="24">
        <f t="shared" si="44"/>
        <v>40.905000000000001</v>
      </c>
      <c r="BG22" s="20">
        <f t="shared" si="44"/>
        <v>37.921000000000006</v>
      </c>
      <c r="BH22" s="34">
        <f t="shared" si="45"/>
        <v>-2.9839999999999947</v>
      </c>
      <c r="BI22" s="87">
        <f t="shared" si="24"/>
        <v>0.1107182481751825</v>
      </c>
      <c r="BJ22" s="20">
        <v>1.7999999999999999E-2</v>
      </c>
      <c r="BK22" s="28">
        <v>0</v>
      </c>
      <c r="BL22" s="22">
        <f t="shared" si="8"/>
        <v>-1.7999999999999999E-2</v>
      </c>
      <c r="BM22" s="20">
        <f>BK22-BK32</f>
        <v>-2.3911923076923078</v>
      </c>
      <c r="BN22" s="20">
        <f t="shared" si="9"/>
        <v>5.2554744525547441E-5</v>
      </c>
      <c r="BO22" s="20">
        <f t="shared" si="10"/>
        <v>0</v>
      </c>
      <c r="BP22" s="20">
        <f t="shared" si="46"/>
        <v>-5.2554744525547441E-5</v>
      </c>
      <c r="BQ22" s="24">
        <f>BO22-BO32</f>
        <v>-3.0731349514252432E-3</v>
      </c>
      <c r="BR22" s="20">
        <v>7.3319999999999999</v>
      </c>
      <c r="BS22" s="28">
        <v>4.7549999999999999</v>
      </c>
      <c r="BT22" s="34">
        <f t="shared" si="11"/>
        <v>-2.577</v>
      </c>
      <c r="BU22" s="20">
        <f>BS22-BS32</f>
        <v>-7.1482692307692313</v>
      </c>
      <c r="BV22" s="20">
        <f t="shared" si="12"/>
        <v>2.1407299270072993E-2</v>
      </c>
      <c r="BW22" s="20">
        <f t="shared" si="13"/>
        <v>1.3883211678832117E-2</v>
      </c>
      <c r="BX22" s="20">
        <f t="shared" si="47"/>
        <v>-7.5240875912408762E-3</v>
      </c>
      <c r="BY22" s="24">
        <f>BW22-BW32</f>
        <v>-2.366427175355906E-3</v>
      </c>
      <c r="BZ22" s="20">
        <v>5.9450000000000003</v>
      </c>
      <c r="CA22" s="20">
        <v>7.99</v>
      </c>
      <c r="CB22" s="35">
        <f t="shared" si="14"/>
        <v>2.0449999999999999</v>
      </c>
      <c r="CC22" s="20">
        <f>CA22-CA32</f>
        <v>-9.1057692307692317</v>
      </c>
      <c r="CD22" s="20">
        <f t="shared" si="15"/>
        <v>1.7357664233576642E-2</v>
      </c>
      <c r="CE22" s="20">
        <f t="shared" si="16"/>
        <v>2.3328467153284672E-2</v>
      </c>
      <c r="CF22" s="20">
        <f t="shared" si="48"/>
        <v>5.9708029197080292E-3</v>
      </c>
      <c r="CG22" s="24">
        <f>CE22-CE32</f>
        <v>2.3328467153284672E-2</v>
      </c>
      <c r="CH22" s="20">
        <v>9.9420000000000002</v>
      </c>
      <c r="CI22" s="20">
        <v>7.5039999999999996</v>
      </c>
      <c r="CJ22" s="34">
        <f t="shared" si="25"/>
        <v>-2.4380000000000006</v>
      </c>
      <c r="CK22" s="20">
        <f>CI22-CI32</f>
        <v>-8.9581153846153878</v>
      </c>
      <c r="CL22" s="20">
        <f t="shared" si="17"/>
        <v>2.9027737226277373E-2</v>
      </c>
      <c r="CM22" s="20">
        <f t="shared" si="18"/>
        <v>2.1909489051094889E-2</v>
      </c>
      <c r="CN22" s="20">
        <f t="shared" si="49"/>
        <v>-7.1182481751824837E-3</v>
      </c>
      <c r="CO22" s="24">
        <f>CM22-CM32</f>
        <v>-3.0394849406931851E-4</v>
      </c>
      <c r="CP22" s="20">
        <f t="shared" si="26"/>
        <v>23.237000000000002</v>
      </c>
      <c r="CQ22" s="20">
        <f t="shared" si="26"/>
        <v>20.249000000000002</v>
      </c>
      <c r="CR22" s="34">
        <f t="shared" si="52"/>
        <v>-2.9879999999999995</v>
      </c>
      <c r="CS22" s="20">
        <f t="shared" si="20"/>
        <v>64.141999999999996</v>
      </c>
      <c r="CT22" s="20">
        <f t="shared" si="21"/>
        <v>58.170000000000009</v>
      </c>
      <c r="CU22" s="36">
        <f t="shared" si="27"/>
        <v>-5.9719999999999871</v>
      </c>
      <c r="CV22" s="20">
        <f t="shared" si="22"/>
        <v>0.1872759124087591</v>
      </c>
      <c r="CW22" s="23">
        <f t="shared" si="23"/>
        <v>0.1698394160583942</v>
      </c>
      <c r="CX22" s="34">
        <f t="shared" si="50"/>
        <v>-1.74364963503649E-2</v>
      </c>
      <c r="CY22" s="84" t="s">
        <v>50</v>
      </c>
      <c r="CZ22" s="83">
        <v>11</v>
      </c>
    </row>
    <row r="23" spans="1:104" s="21" customFormat="1" ht="17.25" customHeight="1">
      <c r="A23" s="73">
        <v>19</v>
      </c>
      <c r="B23" s="10" t="s">
        <v>17</v>
      </c>
      <c r="C23" s="102">
        <v>632.5</v>
      </c>
      <c r="D23" s="102"/>
      <c r="E23" s="73">
        <v>16</v>
      </c>
      <c r="F23" s="11">
        <v>16.57</v>
      </c>
      <c r="G23" s="11">
        <v>0.56999999999999995</v>
      </c>
      <c r="H23" s="11">
        <v>16.57</v>
      </c>
      <c r="I23" s="11">
        <f t="shared" si="28"/>
        <v>0</v>
      </c>
      <c r="J23" s="20">
        <v>24.669</v>
      </c>
      <c r="K23" s="20">
        <v>15.192</v>
      </c>
      <c r="L23" s="34">
        <f t="shared" si="0"/>
        <v>-9.4770000000000003</v>
      </c>
      <c r="M23" s="20">
        <f>K23-K32</f>
        <v>-5.2587692307692357</v>
      </c>
      <c r="N23" s="20">
        <f t="shared" si="1"/>
        <v>3.9002371541501976E-2</v>
      </c>
      <c r="O23" s="20">
        <f t="shared" si="2"/>
        <v>2.401897233201581E-2</v>
      </c>
      <c r="P23" s="20">
        <f t="shared" si="29"/>
        <v>-1.4983399209486166E-2</v>
      </c>
      <c r="Q23" s="24">
        <f>O23-O32</f>
        <v>-3.2631309950983817E-3</v>
      </c>
      <c r="R23" s="20">
        <v>19.899000000000001</v>
      </c>
      <c r="S23" s="20">
        <v>20.815999999999999</v>
      </c>
      <c r="T23" s="35">
        <f t="shared" si="3"/>
        <v>0.91699999999999804</v>
      </c>
      <c r="U23" s="20">
        <f>S23-S32</f>
        <v>-2.5138846153846224</v>
      </c>
      <c r="V23" s="20">
        <f t="shared" si="51"/>
        <v>3.1460869565217396E-2</v>
      </c>
      <c r="W23" s="20">
        <f t="shared" si="30"/>
        <v>3.2910671936758888E-2</v>
      </c>
      <c r="X23" s="20">
        <f t="shared" si="31"/>
        <v>1.4498023715414921E-3</v>
      </c>
      <c r="Y23" s="24">
        <f>W23-W32</f>
        <v>1.8427864754345727E-3</v>
      </c>
      <c r="Z23" s="20">
        <v>16.606999999999999</v>
      </c>
      <c r="AA23" s="20">
        <v>15.212</v>
      </c>
      <c r="AB23" s="34">
        <f t="shared" si="4"/>
        <v>-1.3949999999999996</v>
      </c>
      <c r="AC23" s="20">
        <f>AA23-AA32</f>
        <v>-3.6911538461538456</v>
      </c>
      <c r="AD23" s="20">
        <f t="shared" si="32"/>
        <v>2.6256126482213437E-2</v>
      </c>
      <c r="AE23" s="20">
        <f t="shared" si="33"/>
        <v>2.4050592885375494E-2</v>
      </c>
      <c r="AF23" s="20">
        <f t="shared" si="34"/>
        <v>-2.2055335968379428E-3</v>
      </c>
      <c r="AG23" s="24">
        <f>AE23-AE32</f>
        <v>-1.0547172631189226E-3</v>
      </c>
      <c r="AH23" s="20">
        <v>10.654999999999999</v>
      </c>
      <c r="AI23" s="20">
        <v>11.412000000000001</v>
      </c>
      <c r="AJ23" s="20">
        <f t="shared" si="5"/>
        <v>0.75700000000000145</v>
      </c>
      <c r="AK23" s="20">
        <f>AI23-AI32</f>
        <v>-3.2029999999999994</v>
      </c>
      <c r="AL23" s="20">
        <f t="shared" si="35"/>
        <v>1.684584980237154E-2</v>
      </c>
      <c r="AM23" s="20">
        <f t="shared" si="36"/>
        <v>1.8042687747035574E-2</v>
      </c>
      <c r="AN23" s="20">
        <f t="shared" si="37"/>
        <v>1.1968379446640337E-3</v>
      </c>
      <c r="AO23" s="24">
        <f>AM23-AM32</f>
        <v>-1.8110431875274259E-3</v>
      </c>
      <c r="AP23" s="20">
        <v>6.5039999999999996</v>
      </c>
      <c r="AQ23" s="20">
        <v>5.133</v>
      </c>
      <c r="AR23" s="34">
        <f t="shared" si="6"/>
        <v>-1.3709999999999996</v>
      </c>
      <c r="AS23" s="20">
        <f>AQ23-AQ32</f>
        <v>-3.4680000000000009</v>
      </c>
      <c r="AT23" s="20">
        <f t="shared" si="38"/>
        <v>1.028300395256917E-2</v>
      </c>
      <c r="AU23" s="20">
        <f t="shared" si="39"/>
        <v>8.1154150197628467E-3</v>
      </c>
      <c r="AV23" s="20">
        <f t="shared" si="40"/>
        <v>-2.1675889328063233E-3</v>
      </c>
      <c r="AW23" s="24">
        <f>AU23-AU32</f>
        <v>-3.3140309976691547E-3</v>
      </c>
      <c r="AX23" s="20">
        <v>0</v>
      </c>
      <c r="AY23" s="20">
        <v>0</v>
      </c>
      <c r="AZ23" s="20">
        <f t="shared" si="7"/>
        <v>0</v>
      </c>
      <c r="BA23" s="20">
        <f>AY23-AY32</f>
        <v>0</v>
      </c>
      <c r="BB23" s="20">
        <f t="shared" si="41"/>
        <v>0</v>
      </c>
      <c r="BC23" s="20">
        <f t="shared" si="42"/>
        <v>0</v>
      </c>
      <c r="BD23" s="20">
        <f t="shared" si="43"/>
        <v>0</v>
      </c>
      <c r="BE23" s="24">
        <f>BC23-BC32</f>
        <v>0</v>
      </c>
      <c r="BF23" s="24">
        <f t="shared" si="44"/>
        <v>78.334000000000003</v>
      </c>
      <c r="BG23" s="20">
        <f t="shared" si="44"/>
        <v>67.765000000000001</v>
      </c>
      <c r="BH23" s="34">
        <f t="shared" si="45"/>
        <v>-10.569000000000003</v>
      </c>
      <c r="BI23" s="87">
        <f t="shared" si="24"/>
        <v>0.10713833992094862</v>
      </c>
      <c r="BJ23" s="20">
        <v>1.0169999999999999</v>
      </c>
      <c r="BK23" s="28">
        <v>0</v>
      </c>
      <c r="BL23" s="22">
        <f t="shared" si="8"/>
        <v>-1.0169999999999999</v>
      </c>
      <c r="BM23" s="20">
        <f>BK23-BK32</f>
        <v>-2.3911923076923078</v>
      </c>
      <c r="BN23" s="20">
        <f t="shared" si="9"/>
        <v>1.6079051383399209E-3</v>
      </c>
      <c r="BO23" s="20">
        <f t="shared" si="10"/>
        <v>0</v>
      </c>
      <c r="BP23" s="20">
        <f t="shared" si="46"/>
        <v>-1.6079051383399209E-3</v>
      </c>
      <c r="BQ23" s="24">
        <f>BO23-BO32</f>
        <v>-3.0731349514252432E-3</v>
      </c>
      <c r="BR23" s="20">
        <v>5.875</v>
      </c>
      <c r="BS23" s="28">
        <v>10.975</v>
      </c>
      <c r="BT23" s="35">
        <f t="shared" si="11"/>
        <v>5.0999999999999996</v>
      </c>
      <c r="BU23" s="20">
        <f>BS23-BS32</f>
        <v>-0.92826923076923151</v>
      </c>
      <c r="BV23" s="20">
        <f t="shared" si="12"/>
        <v>9.2885375494071148E-3</v>
      </c>
      <c r="BW23" s="20">
        <f t="shared" si="13"/>
        <v>1.7351778656126481E-2</v>
      </c>
      <c r="BX23" s="20">
        <f t="shared" si="47"/>
        <v>8.0632411067193665E-3</v>
      </c>
      <c r="BY23" s="24" t="b">
        <f>T21=BW23-BW32</f>
        <v>0</v>
      </c>
      <c r="BZ23" s="20">
        <v>14.17</v>
      </c>
      <c r="CA23" s="30">
        <v>3.5720000000000001</v>
      </c>
      <c r="CB23" s="34">
        <f t="shared" si="14"/>
        <v>-10.597999999999999</v>
      </c>
      <c r="CC23" s="20">
        <f>CA23-CA32</f>
        <v>-13.523769230769233</v>
      </c>
      <c r="CD23" s="20">
        <f t="shared" si="15"/>
        <v>2.2403162055335969E-2</v>
      </c>
      <c r="CE23" s="20">
        <f t="shared" si="16"/>
        <v>5.647430830039526E-3</v>
      </c>
      <c r="CF23" s="20">
        <f t="shared" si="48"/>
        <v>-1.6755731225296444E-2</v>
      </c>
      <c r="CG23" s="24">
        <f>CE23-CE32</f>
        <v>5.647430830039526E-3</v>
      </c>
      <c r="CH23" s="20">
        <v>18.823</v>
      </c>
      <c r="CI23" s="20">
        <v>19.25</v>
      </c>
      <c r="CJ23" s="22">
        <f t="shared" si="25"/>
        <v>0.4269999999999996</v>
      </c>
      <c r="CK23" s="20">
        <f>CI23-CI32</f>
        <v>2.7878846153846126</v>
      </c>
      <c r="CL23" s="20">
        <f t="shared" si="17"/>
        <v>2.9759683794466404E-2</v>
      </c>
      <c r="CM23" s="20">
        <f t="shared" si="18"/>
        <v>3.0434782608695653E-2</v>
      </c>
      <c r="CN23" s="20">
        <f t="shared" si="49"/>
        <v>6.7509881422924897E-4</v>
      </c>
      <c r="CO23" s="24">
        <f>CM23-CM32</f>
        <v>8.2213450635314454E-3</v>
      </c>
      <c r="CP23" s="20">
        <f t="shared" si="26"/>
        <v>39.884999999999998</v>
      </c>
      <c r="CQ23" s="20">
        <f t="shared" si="26"/>
        <v>33.796999999999997</v>
      </c>
      <c r="CR23" s="22">
        <f t="shared" si="52"/>
        <v>-6.088000000000001</v>
      </c>
      <c r="CS23" s="20">
        <f t="shared" si="20"/>
        <v>118.21899999999999</v>
      </c>
      <c r="CT23" s="20">
        <f t="shared" si="21"/>
        <v>101.562</v>
      </c>
      <c r="CU23" s="36">
        <f t="shared" si="27"/>
        <v>-16.656999999999996</v>
      </c>
      <c r="CV23" s="20">
        <f t="shared" si="22"/>
        <v>0.18690750988142291</v>
      </c>
      <c r="CW23" s="23">
        <f t="shared" si="23"/>
        <v>0.16057233201581028</v>
      </c>
      <c r="CX23" s="34">
        <f t="shared" si="50"/>
        <v>-2.6335177865612625E-2</v>
      </c>
      <c r="CY23" s="83">
        <v>9</v>
      </c>
      <c r="CZ23" s="83">
        <v>7</v>
      </c>
    </row>
    <row r="24" spans="1:104" s="21" customFormat="1" ht="14.25" customHeight="1">
      <c r="A24" s="73">
        <v>20</v>
      </c>
      <c r="B24" s="10" t="s">
        <v>13</v>
      </c>
      <c r="C24" s="102">
        <v>749.32</v>
      </c>
      <c r="D24" s="102"/>
      <c r="E24" s="73">
        <v>16</v>
      </c>
      <c r="F24" s="11">
        <v>16.440000000000001</v>
      </c>
      <c r="G24" s="11">
        <v>0.44</v>
      </c>
      <c r="H24" s="11">
        <v>16.440000000000001</v>
      </c>
      <c r="I24" s="11">
        <f t="shared" si="28"/>
        <v>0</v>
      </c>
      <c r="J24" s="20">
        <v>29.434000000000001</v>
      </c>
      <c r="K24" s="20">
        <v>22.564</v>
      </c>
      <c r="L24" s="34">
        <f t="shared" si="0"/>
        <v>-6.870000000000001</v>
      </c>
      <c r="M24" s="20">
        <f>K24-K32</f>
        <v>2.1132307692307641</v>
      </c>
      <c r="N24" s="20">
        <f t="shared" si="1"/>
        <v>3.9280948059574015E-2</v>
      </c>
      <c r="O24" s="20">
        <f t="shared" si="2"/>
        <v>3.0112635456146904E-2</v>
      </c>
      <c r="P24" s="20">
        <f t="shared" si="29"/>
        <v>-9.1683126034271117E-3</v>
      </c>
      <c r="Q24" s="24">
        <f>O24-O32</f>
        <v>2.8305321290327118E-3</v>
      </c>
      <c r="R24" s="20">
        <v>25.562999999999999</v>
      </c>
      <c r="S24" s="20">
        <v>25.265999999999998</v>
      </c>
      <c r="T24" s="34">
        <f t="shared" si="3"/>
        <v>-0.2970000000000006</v>
      </c>
      <c r="U24" s="20">
        <f>S24-S32</f>
        <v>1.9361153846153769</v>
      </c>
      <c r="V24" s="20">
        <f t="shared" si="51"/>
        <v>3.4114930870656056E-2</v>
      </c>
      <c r="W24" s="20">
        <f t="shared" si="30"/>
        <v>3.3718571504831041E-2</v>
      </c>
      <c r="X24" s="20">
        <f t="shared" si="31"/>
        <v>-3.9635936582501502E-4</v>
      </c>
      <c r="Y24" s="24">
        <f>W24-W32</f>
        <v>2.6506860435067253E-3</v>
      </c>
      <c r="Z24" s="20">
        <v>21.466999999999999</v>
      </c>
      <c r="AA24" s="20">
        <v>21.227</v>
      </c>
      <c r="AB24" s="34">
        <f t="shared" si="4"/>
        <v>-0.23999999999999844</v>
      </c>
      <c r="AC24" s="20">
        <f>AA24-AA32</f>
        <v>2.323846153846155</v>
      </c>
      <c r="AD24" s="20">
        <f t="shared" si="32"/>
        <v>2.8648641434900972E-2</v>
      </c>
      <c r="AE24" s="20">
        <f t="shared" si="33"/>
        <v>2.8328351038274701E-2</v>
      </c>
      <c r="AF24" s="20">
        <f t="shared" si="34"/>
        <v>-3.2029039662627087E-4</v>
      </c>
      <c r="AG24" s="24">
        <f>AE24-AE32</f>
        <v>3.2230408897802841E-3</v>
      </c>
      <c r="AH24" s="20">
        <v>15.882</v>
      </c>
      <c r="AI24" s="20">
        <v>16.106999999999999</v>
      </c>
      <c r="AJ24" s="20">
        <f t="shared" si="5"/>
        <v>0.22499999999999964</v>
      </c>
      <c r="AK24" s="20">
        <f>AI24-AI32</f>
        <v>1.4919999999999991</v>
      </c>
      <c r="AL24" s="20">
        <f t="shared" si="35"/>
        <v>2.1195216996743711E-2</v>
      </c>
      <c r="AM24" s="20">
        <f t="shared" si="36"/>
        <v>2.1495489243580843E-2</v>
      </c>
      <c r="AN24" s="20">
        <f t="shared" si="37"/>
        <v>3.0027224683713133E-4</v>
      </c>
      <c r="AO24" s="24">
        <f>AM24-AM32</f>
        <v>1.6417583090178427E-3</v>
      </c>
      <c r="AP24" s="20">
        <v>11.004</v>
      </c>
      <c r="AQ24" s="20">
        <v>9.3179999999999996</v>
      </c>
      <c r="AR24" s="34">
        <f t="shared" si="6"/>
        <v>-1.6859999999999999</v>
      </c>
      <c r="AS24" s="20">
        <f>AQ24-AQ32</f>
        <v>0.71699999999999875</v>
      </c>
      <c r="AT24" s="20">
        <f t="shared" si="38"/>
        <v>1.4685314685314683E-2</v>
      </c>
      <c r="AU24" s="20">
        <f t="shared" si="39"/>
        <v>1.2435274649015105E-2</v>
      </c>
      <c r="AV24" s="20">
        <f t="shared" si="40"/>
        <v>-2.250040036299578E-3</v>
      </c>
      <c r="AW24" s="24">
        <f>AU24-AU32</f>
        <v>1.0058286315831038E-3</v>
      </c>
      <c r="AX24" s="20">
        <v>0</v>
      </c>
      <c r="AY24" s="20">
        <v>0</v>
      </c>
      <c r="AZ24" s="20">
        <f t="shared" si="7"/>
        <v>0</v>
      </c>
      <c r="BA24" s="20">
        <f>AY24-AY32</f>
        <v>0</v>
      </c>
      <c r="BB24" s="20">
        <f t="shared" si="41"/>
        <v>0</v>
      </c>
      <c r="BC24" s="20">
        <f t="shared" si="42"/>
        <v>0</v>
      </c>
      <c r="BD24" s="20">
        <f t="shared" si="43"/>
        <v>0</v>
      </c>
      <c r="BE24" s="24">
        <f>BC24-BC32</f>
        <v>0</v>
      </c>
      <c r="BF24" s="24">
        <f t="shared" si="44"/>
        <v>103.35000000000001</v>
      </c>
      <c r="BG24" s="20">
        <f t="shared" si="44"/>
        <v>94.481999999999999</v>
      </c>
      <c r="BH24" s="34">
        <f t="shared" si="45"/>
        <v>-8.8680000000000092</v>
      </c>
      <c r="BI24" s="87">
        <f t="shared" si="24"/>
        <v>0.1260903218918486</v>
      </c>
      <c r="BJ24" s="20">
        <v>2.1150000000000002</v>
      </c>
      <c r="BK24" s="20">
        <v>3.2570000000000001</v>
      </c>
      <c r="BL24" s="35">
        <f t="shared" si="8"/>
        <v>1.1419999999999999</v>
      </c>
      <c r="BM24" s="20">
        <f>BK24-BK32</f>
        <v>0.86580769230769228</v>
      </c>
      <c r="BN24" s="20">
        <f t="shared" si="9"/>
        <v>2.8225591202690439E-3</v>
      </c>
      <c r="BO24" s="20">
        <f t="shared" si="10"/>
        <v>4.3466075908824E-3</v>
      </c>
      <c r="BP24" s="20">
        <f t="shared" si="46"/>
        <v>1.5240484706133561E-3</v>
      </c>
      <c r="BQ24" s="24">
        <f>BO24-BO32</f>
        <v>1.2734726394571568E-3</v>
      </c>
      <c r="BR24" s="20">
        <v>13.263999999999999</v>
      </c>
      <c r="BS24" s="20">
        <v>13.996</v>
      </c>
      <c r="BT24" s="35">
        <f t="shared" si="11"/>
        <v>0.73200000000000109</v>
      </c>
      <c r="BU24" s="20">
        <f>BS24-BS32</f>
        <v>2.0927307692307693</v>
      </c>
      <c r="BV24" s="20">
        <f t="shared" si="12"/>
        <v>1.7701382586878769E-2</v>
      </c>
      <c r="BW24" s="20">
        <f t="shared" si="13"/>
        <v>1.8678268296588908E-2</v>
      </c>
      <c r="BX24" s="20">
        <f t="shared" si="47"/>
        <v>9.7688570971013813E-4</v>
      </c>
      <c r="BY24" s="24">
        <f>BW24-BW32</f>
        <v>2.4286294424008849E-3</v>
      </c>
      <c r="BZ24" s="20">
        <v>18.827000000000002</v>
      </c>
      <c r="CA24" s="20">
        <v>18.029</v>
      </c>
      <c r="CB24" s="34">
        <f t="shared" si="14"/>
        <v>-0.79800000000000182</v>
      </c>
      <c r="CC24" s="20">
        <f>CA24-CA32</f>
        <v>0.93323076923076798</v>
      </c>
      <c r="CD24" s="20">
        <f t="shared" si="15"/>
        <v>2.5125447072011958E-2</v>
      </c>
      <c r="CE24" s="20">
        <f t="shared" si="16"/>
        <v>2.4060481503229592E-2</v>
      </c>
      <c r="CF24" s="20">
        <f t="shared" si="48"/>
        <v>-1.064965568782366E-3</v>
      </c>
      <c r="CG24" s="24">
        <f>CE24-CE32</f>
        <v>2.4060481503229592E-2</v>
      </c>
      <c r="CH24" s="20">
        <v>22.832000000000001</v>
      </c>
      <c r="CI24" s="20">
        <v>19.649999999999999</v>
      </c>
      <c r="CJ24" s="34">
        <f t="shared" si="25"/>
        <v>-3.1820000000000022</v>
      </c>
      <c r="CK24" s="20">
        <f>CI24-CI32</f>
        <v>3.1878846153846112</v>
      </c>
      <c r="CL24" s="20">
        <f t="shared" si="17"/>
        <v>3.0470293065712913E-2</v>
      </c>
      <c r="CM24" s="20">
        <f t="shared" si="18"/>
        <v>2.6223776223776221E-2</v>
      </c>
      <c r="CN24" s="20">
        <f t="shared" si="49"/>
        <v>-4.2465168419366928E-3</v>
      </c>
      <c r="CO24" s="24">
        <f>CM24-CM32</f>
        <v>4.0103386786120125E-3</v>
      </c>
      <c r="CP24" s="20">
        <f t="shared" si="26"/>
        <v>57.038000000000004</v>
      </c>
      <c r="CQ24" s="20">
        <f t="shared" si="26"/>
        <v>54.931999999999995</v>
      </c>
      <c r="CR24" s="34">
        <f t="shared" si="52"/>
        <v>-2.1060000000000088</v>
      </c>
      <c r="CS24" s="20">
        <f t="shared" si="20"/>
        <v>160.38800000000001</v>
      </c>
      <c r="CT24" s="20">
        <f t="shared" si="21"/>
        <v>149.41399999999999</v>
      </c>
      <c r="CU24" s="36">
        <f t="shared" si="27"/>
        <v>-10.974000000000018</v>
      </c>
      <c r="CV24" s="20">
        <f t="shared" si="22"/>
        <v>0.21404473389206213</v>
      </c>
      <c r="CW24" s="23">
        <f t="shared" si="23"/>
        <v>0.19939945550632571</v>
      </c>
      <c r="CX24" s="34">
        <f t="shared" si="50"/>
        <v>-1.4645278385736427E-2</v>
      </c>
      <c r="CY24" s="83">
        <v>17</v>
      </c>
      <c r="CZ24" s="83">
        <v>19</v>
      </c>
    </row>
    <row r="25" spans="1:104" s="21" customFormat="1" ht="17.25" customHeight="1">
      <c r="A25" s="73">
        <v>21</v>
      </c>
      <c r="B25" s="10" t="s">
        <v>43</v>
      </c>
      <c r="C25" s="102">
        <v>478.53</v>
      </c>
      <c r="D25" s="102"/>
      <c r="E25" s="73">
        <v>24</v>
      </c>
      <c r="F25" s="11">
        <v>27.91</v>
      </c>
      <c r="G25" s="11">
        <v>1.01</v>
      </c>
      <c r="H25" s="11">
        <v>27.91</v>
      </c>
      <c r="I25" s="11">
        <f t="shared" si="28"/>
        <v>0</v>
      </c>
      <c r="J25" s="20">
        <v>17.989999999999998</v>
      </c>
      <c r="K25" s="20">
        <v>11.715999999999999</v>
      </c>
      <c r="L25" s="34">
        <f t="shared" si="0"/>
        <v>-6.2739999999999991</v>
      </c>
      <c r="M25" s="20">
        <f>K25-K31</f>
        <v>-520.00400000000013</v>
      </c>
      <c r="N25" s="20">
        <f t="shared" si="1"/>
        <v>3.7594299207991136E-2</v>
      </c>
      <c r="O25" s="20">
        <f t="shared" si="2"/>
        <v>2.4483313480868494E-2</v>
      </c>
      <c r="P25" s="20">
        <f t="shared" si="29"/>
        <v>-1.3110985727122642E-2</v>
      </c>
      <c r="Q25" s="24">
        <f>O25-O31</f>
        <v>-0.68485137302410048</v>
      </c>
      <c r="R25" s="20">
        <v>14.51</v>
      </c>
      <c r="S25" s="71">
        <v>13.925000000000001</v>
      </c>
      <c r="T25" s="34">
        <f t="shared" si="3"/>
        <v>-0.58499999999999908</v>
      </c>
      <c r="U25" s="20">
        <f>S25-S31</f>
        <v>-592.65200000000016</v>
      </c>
      <c r="V25" s="20">
        <f t="shared" si="51"/>
        <v>3.0322027877040102E-2</v>
      </c>
      <c r="W25" s="20">
        <f t="shared" si="30"/>
        <v>2.9099533989509544E-2</v>
      </c>
      <c r="X25" s="20">
        <f t="shared" si="31"/>
        <v>-1.2224938875305576E-3</v>
      </c>
      <c r="Y25" s="24">
        <f>W25-W31</f>
        <v>-0.77866548800492263</v>
      </c>
      <c r="Z25" s="20">
        <v>12.3</v>
      </c>
      <c r="AA25" s="71">
        <v>11.151</v>
      </c>
      <c r="AB25" s="34">
        <f t="shared" si="4"/>
        <v>-1.1490000000000009</v>
      </c>
      <c r="AC25" s="20">
        <f>AA25-AA31</f>
        <v>-480.33099999999996</v>
      </c>
      <c r="AD25" s="20">
        <f t="shared" si="32"/>
        <v>2.5703717635257979E-2</v>
      </c>
      <c r="AE25" s="20">
        <f t="shared" si="33"/>
        <v>2.3302614256159489E-2</v>
      </c>
      <c r="AF25" s="20">
        <f t="shared" si="34"/>
        <v>-2.4011033790984904E-3</v>
      </c>
      <c r="AG25" s="24">
        <f>AE25-AE31</f>
        <v>-0.62943544960469533</v>
      </c>
      <c r="AH25" s="20">
        <v>8.73</v>
      </c>
      <c r="AI25" s="20">
        <v>8.86</v>
      </c>
      <c r="AJ25" s="35">
        <f t="shared" si="5"/>
        <v>0.12999999999999901</v>
      </c>
      <c r="AK25" s="20">
        <f>AI25-AI31</f>
        <v>-371.13</v>
      </c>
      <c r="AL25" s="20">
        <f t="shared" si="35"/>
        <v>1.8243370321609931E-2</v>
      </c>
      <c r="AM25" s="20">
        <f t="shared" si="36"/>
        <v>1.8515035629950057E-2</v>
      </c>
      <c r="AN25" s="20">
        <f t="shared" si="37"/>
        <v>2.7166530834012506E-4</v>
      </c>
      <c r="AO25" s="24">
        <f>AM25-AM31</f>
        <v>-0.49768196866868797</v>
      </c>
      <c r="AP25" s="20">
        <v>5.99</v>
      </c>
      <c r="AQ25" s="20">
        <v>4.88</v>
      </c>
      <c r="AR25" s="34">
        <f t="shared" si="6"/>
        <v>-1.1100000000000003</v>
      </c>
      <c r="AS25" s="20">
        <f>AQ25-AQ31</f>
        <v>-218.74600000000001</v>
      </c>
      <c r="AT25" s="20">
        <f t="shared" si="38"/>
        <v>1.2517501515056529E-2</v>
      </c>
      <c r="AU25" s="20">
        <f t="shared" si="39"/>
        <v>1.0197897728460076E-2</v>
      </c>
      <c r="AV25" s="20">
        <f t="shared" si="40"/>
        <v>-2.3196037865964528E-3</v>
      </c>
      <c r="AW25" s="24">
        <f>AU25-AU31</f>
        <v>-0.28696769872477196</v>
      </c>
      <c r="AX25" s="20">
        <v>0</v>
      </c>
      <c r="AY25" s="20">
        <v>0</v>
      </c>
      <c r="AZ25" s="20">
        <f t="shared" si="7"/>
        <v>0</v>
      </c>
      <c r="BA25" s="20">
        <f>AY25-AY31</f>
        <v>0</v>
      </c>
      <c r="BB25" s="20">
        <f t="shared" si="41"/>
        <v>0</v>
      </c>
      <c r="BC25" s="20">
        <f t="shared" si="42"/>
        <v>0</v>
      </c>
      <c r="BD25" s="20">
        <f t="shared" si="43"/>
        <v>0</v>
      </c>
      <c r="BE25" s="24">
        <f>BC25-BC31</f>
        <v>0</v>
      </c>
      <c r="BF25" s="24">
        <f t="shared" si="44"/>
        <v>59.52</v>
      </c>
      <c r="BG25" s="20">
        <f t="shared" si="44"/>
        <v>50.532000000000004</v>
      </c>
      <c r="BH25" s="34">
        <f t="shared" si="45"/>
        <v>-8.9879999999999995</v>
      </c>
      <c r="BI25" s="87">
        <f t="shared" si="24"/>
        <v>0.10559839508494767</v>
      </c>
      <c r="BJ25" s="20">
        <v>0</v>
      </c>
      <c r="BK25" s="30">
        <v>2.5499999999999998</v>
      </c>
      <c r="BL25" s="35">
        <f t="shared" si="8"/>
        <v>2.5499999999999998</v>
      </c>
      <c r="BM25" s="20">
        <f>BK25-BK31</f>
        <v>-59.621000000000002</v>
      </c>
      <c r="BN25" s="20">
        <f t="shared" si="9"/>
        <v>0</v>
      </c>
      <c r="BO25" s="20">
        <f t="shared" si="10"/>
        <v>5.3288195097486047E-3</v>
      </c>
      <c r="BP25" s="20">
        <f t="shared" si="46"/>
        <v>5.3288195097486047E-3</v>
      </c>
      <c r="BQ25" s="24">
        <f>BO25-BO31</f>
        <v>-7.4572689227307726E-2</v>
      </c>
      <c r="BR25" s="20">
        <v>25.047999999999998</v>
      </c>
      <c r="BS25" s="20">
        <v>9.0739999999999998</v>
      </c>
      <c r="BT25" s="34">
        <f t="shared" si="11"/>
        <v>-15.973999999999998</v>
      </c>
      <c r="BU25" s="20">
        <f>BS25-BS31</f>
        <v>-300.411</v>
      </c>
      <c r="BV25" s="20">
        <f t="shared" si="12"/>
        <v>5.2343635717718849E-2</v>
      </c>
      <c r="BW25" s="20">
        <f t="shared" si="13"/>
        <v>1.8962238522140722E-2</v>
      </c>
      <c r="BX25" s="20">
        <f t="shared" si="47"/>
        <v>-3.338139719557813E-2</v>
      </c>
      <c r="BY25" s="24">
        <f>BW25-BW31</f>
        <v>-0.40352837168674782</v>
      </c>
      <c r="BZ25" s="20">
        <v>0</v>
      </c>
      <c r="CA25" s="30">
        <v>11.013999999999999</v>
      </c>
      <c r="CB25" s="35">
        <f t="shared" si="14"/>
        <v>11.013999999999999</v>
      </c>
      <c r="CC25" s="20">
        <f>CA25-CA31</f>
        <v>-433.47600000000006</v>
      </c>
      <c r="CD25" s="20">
        <f t="shared" si="15"/>
        <v>0</v>
      </c>
      <c r="CE25" s="20">
        <f t="shared" si="16"/>
        <v>2.3016320815831819E-2</v>
      </c>
      <c r="CF25" s="20">
        <f t="shared" si="48"/>
        <v>2.3016320815831819E-2</v>
      </c>
      <c r="CG25" s="24">
        <f>CE25-CE31</f>
        <v>2.3016320815831819E-2</v>
      </c>
      <c r="CH25" s="20">
        <v>11.64</v>
      </c>
      <c r="CI25" s="20">
        <v>9.5500000000000007</v>
      </c>
      <c r="CJ25" s="34">
        <f t="shared" si="25"/>
        <v>-2.09</v>
      </c>
      <c r="CK25" s="20">
        <f>CI25-CI31</f>
        <v>-418.46500000000003</v>
      </c>
      <c r="CL25" s="20">
        <f t="shared" si="17"/>
        <v>2.4324493762146578E-2</v>
      </c>
      <c r="CM25" s="20">
        <f t="shared" si="18"/>
        <v>1.9956951497293797E-2</v>
      </c>
      <c r="CN25" s="20">
        <f t="shared" si="49"/>
        <v>-4.3675422648527806E-3</v>
      </c>
      <c r="CO25" s="24">
        <f>CM25-CM31</f>
        <v>-0.55759242467697556</v>
      </c>
      <c r="CP25" s="20">
        <f t="shared" si="26"/>
        <v>36.688000000000002</v>
      </c>
      <c r="CQ25" s="20">
        <f t="shared" si="26"/>
        <v>32.188000000000002</v>
      </c>
      <c r="CR25" s="34">
        <f t="shared" si="52"/>
        <v>-4.5</v>
      </c>
      <c r="CS25" s="20">
        <f t="shared" si="20"/>
        <v>96.207999999999998</v>
      </c>
      <c r="CT25" s="20">
        <f t="shared" si="21"/>
        <v>82.72</v>
      </c>
      <c r="CU25" s="36">
        <f t="shared" si="27"/>
        <v>-13.488</v>
      </c>
      <c r="CV25" s="20">
        <f t="shared" si="22"/>
        <v>0.20104904603682111</v>
      </c>
      <c r="CW25" s="23">
        <f t="shared" si="23"/>
        <v>0.17286272542996259</v>
      </c>
      <c r="CX25" s="34">
        <f t="shared" si="50"/>
        <v>-2.8186320606858523E-2</v>
      </c>
      <c r="CY25" s="83">
        <v>14</v>
      </c>
      <c r="CZ25" s="83">
        <v>13</v>
      </c>
    </row>
    <row r="26" spans="1:104" s="21" customFormat="1" ht="18.75" customHeight="1">
      <c r="A26" s="73">
        <v>22</v>
      </c>
      <c r="B26" s="10" t="s">
        <v>38</v>
      </c>
      <c r="C26" s="102">
        <v>379.3</v>
      </c>
      <c r="D26" s="102"/>
      <c r="E26" s="73">
        <v>24</v>
      </c>
      <c r="F26" s="11">
        <v>27.91</v>
      </c>
      <c r="G26" s="11">
        <v>1.01</v>
      </c>
      <c r="H26" s="11">
        <v>27.91</v>
      </c>
      <c r="I26" s="11">
        <f t="shared" si="28"/>
        <v>0</v>
      </c>
      <c r="J26" s="23">
        <v>0</v>
      </c>
      <c r="K26" s="23">
        <v>11.417999999999999</v>
      </c>
      <c r="L26" s="23">
        <v>0</v>
      </c>
      <c r="M26" s="23">
        <v>0</v>
      </c>
      <c r="N26" s="23">
        <f t="shared" si="1"/>
        <v>0</v>
      </c>
      <c r="O26" s="23">
        <f t="shared" si="2"/>
        <v>3.0102820986026887E-2</v>
      </c>
      <c r="P26" s="23">
        <f t="shared" si="29"/>
        <v>3.0102820986026887E-2</v>
      </c>
      <c r="Q26" s="62">
        <v>0</v>
      </c>
      <c r="R26" s="23">
        <v>0</v>
      </c>
      <c r="S26" s="23">
        <v>14.441000000000001</v>
      </c>
      <c r="T26" s="23">
        <v>0</v>
      </c>
      <c r="U26" s="23">
        <v>0</v>
      </c>
      <c r="V26" s="23">
        <f t="shared" si="51"/>
        <v>0</v>
      </c>
      <c r="W26" s="23">
        <f t="shared" si="30"/>
        <v>3.8072765620880571E-2</v>
      </c>
      <c r="X26" s="23">
        <f t="shared" si="31"/>
        <v>3.8072765620880571E-2</v>
      </c>
      <c r="Y26" s="62">
        <v>0</v>
      </c>
      <c r="Z26" s="23">
        <v>0</v>
      </c>
      <c r="AA26" s="23">
        <v>10.234</v>
      </c>
      <c r="AB26" s="23">
        <v>0</v>
      </c>
      <c r="AC26" s="23">
        <v>0</v>
      </c>
      <c r="AD26" s="23">
        <v>0</v>
      </c>
      <c r="AE26" s="23">
        <f t="shared" si="33"/>
        <v>2.6981281307672026E-2</v>
      </c>
      <c r="AF26" s="23">
        <f t="shared" si="34"/>
        <v>2.6981281307672026E-2</v>
      </c>
      <c r="AG26" s="62">
        <v>0</v>
      </c>
      <c r="AH26" s="23">
        <v>0</v>
      </c>
      <c r="AI26" s="23">
        <v>7.8979999999999997</v>
      </c>
      <c r="AJ26" s="23">
        <v>0</v>
      </c>
      <c r="AK26" s="23">
        <v>0</v>
      </c>
      <c r="AL26" s="23">
        <f t="shared" si="35"/>
        <v>0</v>
      </c>
      <c r="AM26" s="23">
        <f t="shared" si="36"/>
        <v>2.082256788821513E-2</v>
      </c>
      <c r="AN26" s="23">
        <f t="shared" si="37"/>
        <v>2.082256788821513E-2</v>
      </c>
      <c r="AO26" s="62">
        <v>0</v>
      </c>
      <c r="AP26" s="23">
        <v>0</v>
      </c>
      <c r="AQ26" s="23">
        <v>4.4269999999999996</v>
      </c>
      <c r="AR26" s="23">
        <f t="shared" si="6"/>
        <v>4.4269999999999996</v>
      </c>
      <c r="AS26" s="23">
        <v>0</v>
      </c>
      <c r="AT26" s="23">
        <f t="shared" si="38"/>
        <v>0</v>
      </c>
      <c r="AU26" s="23">
        <f t="shared" si="39"/>
        <v>1.1671500131821775E-2</v>
      </c>
      <c r="AV26" s="23">
        <f t="shared" si="40"/>
        <v>1.1671500131821775E-2</v>
      </c>
      <c r="AW26" s="62">
        <v>0</v>
      </c>
      <c r="AX26" s="23">
        <v>0</v>
      </c>
      <c r="AY26" s="23">
        <v>0</v>
      </c>
      <c r="AZ26" s="23">
        <f t="shared" si="7"/>
        <v>0</v>
      </c>
      <c r="BA26" s="23">
        <f>AY26-AY32</f>
        <v>0</v>
      </c>
      <c r="BB26" s="23">
        <f t="shared" si="41"/>
        <v>0</v>
      </c>
      <c r="BC26" s="23">
        <f t="shared" si="42"/>
        <v>0</v>
      </c>
      <c r="BD26" s="23">
        <f t="shared" si="43"/>
        <v>0</v>
      </c>
      <c r="BE26" s="62">
        <f>BC26-BC32</f>
        <v>0</v>
      </c>
      <c r="BF26" s="62">
        <f t="shared" si="44"/>
        <v>0</v>
      </c>
      <c r="BG26" s="23">
        <f t="shared" si="44"/>
        <v>48.417999999999999</v>
      </c>
      <c r="BH26" s="71">
        <v>0</v>
      </c>
      <c r="BI26" s="88">
        <f t="shared" si="24"/>
        <v>0.12765093593461641</v>
      </c>
      <c r="BJ26" s="23">
        <v>0</v>
      </c>
      <c r="BK26" s="23">
        <v>1.4670000000000001</v>
      </c>
      <c r="BL26" s="35">
        <f t="shared" si="8"/>
        <v>1.4670000000000001</v>
      </c>
      <c r="BM26" s="23">
        <v>0</v>
      </c>
      <c r="BN26" s="23">
        <f t="shared" si="9"/>
        <v>0</v>
      </c>
      <c r="BO26" s="23">
        <f t="shared" si="10"/>
        <v>3.8676509359346165E-3</v>
      </c>
      <c r="BP26" s="23">
        <f t="shared" si="46"/>
        <v>3.8676509359346165E-3</v>
      </c>
      <c r="BQ26" s="62">
        <v>0</v>
      </c>
      <c r="BR26" s="23">
        <v>7.7750000000000004</v>
      </c>
      <c r="BS26" s="23">
        <v>7.0369999999999999</v>
      </c>
      <c r="BT26" s="22">
        <v>0</v>
      </c>
      <c r="BU26" s="23">
        <f>BS26-BS32</f>
        <v>-4.8662692307692312</v>
      </c>
      <c r="BV26" s="23">
        <f t="shared" si="12"/>
        <v>2.0498286316899553E-2</v>
      </c>
      <c r="BW26" s="23">
        <f t="shared" si="13"/>
        <v>1.8552596889006064E-2</v>
      </c>
      <c r="BX26" s="23">
        <f t="shared" si="47"/>
        <v>-1.9456894278934884E-3</v>
      </c>
      <c r="BY26" s="62">
        <f>BW26-BW32</f>
        <v>2.3029580348180416E-3</v>
      </c>
      <c r="BZ26" s="23">
        <v>9.66</v>
      </c>
      <c r="CA26" s="23">
        <v>9.5749999999999993</v>
      </c>
      <c r="CB26" s="34">
        <f t="shared" si="14"/>
        <v>-8.5000000000000853E-2</v>
      </c>
      <c r="CC26" s="23">
        <f>CA26-CA32</f>
        <v>-7.5207692307692326</v>
      </c>
      <c r="CD26" s="23">
        <f t="shared" si="15"/>
        <v>2.5467967308199314E-2</v>
      </c>
      <c r="CE26" s="23">
        <f t="shared" si="16"/>
        <v>2.5243870287371472E-2</v>
      </c>
      <c r="CF26" s="23">
        <f t="shared" si="48"/>
        <v>-2.2409702082784241E-4</v>
      </c>
      <c r="CG26" s="62">
        <f>CE26-CE32</f>
        <v>2.5243870287371472E-2</v>
      </c>
      <c r="CH26" s="23">
        <v>12.417</v>
      </c>
      <c r="CI26" s="23">
        <v>9.1880000000000006</v>
      </c>
      <c r="CJ26" s="34">
        <f t="shared" si="25"/>
        <v>-3.2289999999999992</v>
      </c>
      <c r="CK26" s="23">
        <f>CI26-CI32</f>
        <v>-7.2741153846153868</v>
      </c>
      <c r="CL26" s="23">
        <f t="shared" si="17"/>
        <v>3.2736620089638804E-2</v>
      </c>
      <c r="CM26" s="23">
        <f t="shared" si="18"/>
        <v>2.4223569733720012E-2</v>
      </c>
      <c r="CN26" s="23">
        <f t="shared" si="49"/>
        <v>-8.5130503559187921E-3</v>
      </c>
      <c r="CO26" s="62">
        <f>CM26-CM32</f>
        <v>2.0101321885558042E-3</v>
      </c>
      <c r="CP26" s="23">
        <f t="shared" si="26"/>
        <v>29.852000000000004</v>
      </c>
      <c r="CQ26" s="23">
        <f t="shared" si="26"/>
        <v>27.267000000000003</v>
      </c>
      <c r="CR26" s="34">
        <f t="shared" si="52"/>
        <v>-2.5850000000000009</v>
      </c>
      <c r="CS26" s="20">
        <f t="shared" si="20"/>
        <v>29.852000000000004</v>
      </c>
      <c r="CT26" s="20">
        <f t="shared" si="21"/>
        <v>75.685000000000002</v>
      </c>
      <c r="CU26" s="82"/>
      <c r="CV26" s="20">
        <f t="shared" si="22"/>
        <v>7.8702873714737678E-2</v>
      </c>
      <c r="CW26" s="23">
        <f t="shared" si="23"/>
        <v>0.19953862378064857</v>
      </c>
      <c r="CX26" s="20">
        <f t="shared" si="50"/>
        <v>0.12083575006591089</v>
      </c>
      <c r="CY26" s="83"/>
      <c r="CZ26" s="83">
        <v>20</v>
      </c>
    </row>
    <row r="27" spans="1:104" s="21" customFormat="1" ht="18" customHeight="1">
      <c r="A27" s="73">
        <v>23</v>
      </c>
      <c r="B27" s="10" t="s">
        <v>33</v>
      </c>
      <c r="C27" s="102">
        <v>880.24</v>
      </c>
      <c r="D27" s="102"/>
      <c r="E27" s="73">
        <v>24</v>
      </c>
      <c r="F27" s="11">
        <v>27.52</v>
      </c>
      <c r="G27" s="11">
        <v>0.62</v>
      </c>
      <c r="H27" s="11">
        <v>27.52</v>
      </c>
      <c r="I27" s="11">
        <f t="shared" si="28"/>
        <v>0</v>
      </c>
      <c r="J27" s="20">
        <v>36.06</v>
      </c>
      <c r="K27" s="20">
        <v>25.55</v>
      </c>
      <c r="L27" s="34">
        <f t="shared" si="0"/>
        <v>-10.510000000000002</v>
      </c>
      <c r="M27" s="20">
        <f>K27-K32</f>
        <v>5.0992307692307648</v>
      </c>
      <c r="N27" s="20">
        <f t="shared" si="1"/>
        <v>4.0966100154503318E-2</v>
      </c>
      <c r="O27" s="20">
        <f t="shared" si="2"/>
        <v>2.9026174679632828E-2</v>
      </c>
      <c r="P27" s="20">
        <f t="shared" si="29"/>
        <v>-1.1939925474870491E-2</v>
      </c>
      <c r="Q27" s="24">
        <f>O27-O32</f>
        <v>1.7440713525186356E-3</v>
      </c>
      <c r="R27" s="20">
        <v>30.15</v>
      </c>
      <c r="S27" s="20">
        <v>33.56</v>
      </c>
      <c r="T27" s="35">
        <f t="shared" si="3"/>
        <v>3.4100000000000037</v>
      </c>
      <c r="U27" s="20">
        <f>S27-S32</f>
        <v>10.230115384615381</v>
      </c>
      <c r="V27" s="20">
        <f t="shared" si="51"/>
        <v>3.4252022175770246E-2</v>
      </c>
      <c r="W27" s="20">
        <f t="shared" si="30"/>
        <v>3.8125965645732986E-2</v>
      </c>
      <c r="X27" s="20">
        <f t="shared" si="31"/>
        <v>3.8739434699627401E-3</v>
      </c>
      <c r="Y27" s="24">
        <f>W27-W32</f>
        <v>7.0580801844086702E-3</v>
      </c>
      <c r="Z27" s="20">
        <v>25.2</v>
      </c>
      <c r="AA27" s="20">
        <v>22.51</v>
      </c>
      <c r="AB27" s="34">
        <f t="shared" si="4"/>
        <v>-2.6899999999999977</v>
      </c>
      <c r="AC27" s="20">
        <f>AA27-AA32</f>
        <v>3.6068461538461563</v>
      </c>
      <c r="AD27" s="20">
        <f t="shared" si="32"/>
        <v>2.8628555848404978E-2</v>
      </c>
      <c r="AE27" s="20">
        <f t="shared" si="33"/>
        <v>2.5572571116968101E-2</v>
      </c>
      <c r="AF27" s="20">
        <f t="shared" si="34"/>
        <v>-3.0559847314368775E-3</v>
      </c>
      <c r="AG27" s="24">
        <f>AE27-AE32</f>
        <v>4.6726096847368379E-4</v>
      </c>
      <c r="AH27" s="20">
        <v>19.39</v>
      </c>
      <c r="AI27" s="20">
        <v>23.78</v>
      </c>
      <c r="AJ27" s="35">
        <f t="shared" si="5"/>
        <v>4.3900000000000006</v>
      </c>
      <c r="AK27" s="20">
        <f>AI27-AI32</f>
        <v>9.1650000000000009</v>
      </c>
      <c r="AL27" s="20">
        <f t="shared" si="35"/>
        <v>2.2028083250022722E-2</v>
      </c>
      <c r="AM27" s="20">
        <f t="shared" si="36"/>
        <v>2.7015359447423431E-2</v>
      </c>
      <c r="AN27" s="20">
        <f t="shared" si="37"/>
        <v>4.9872761974007092E-3</v>
      </c>
      <c r="AO27" s="24">
        <f>AM27-AM32</f>
        <v>7.161628512860431E-3</v>
      </c>
      <c r="AP27" s="20">
        <v>12.09</v>
      </c>
      <c r="AQ27" s="20">
        <v>11.66</v>
      </c>
      <c r="AR27" s="34">
        <f t="shared" si="6"/>
        <v>-0.42999999999999972</v>
      </c>
      <c r="AS27" s="20">
        <f>AQ27-AQ32</f>
        <v>3.0589999999999993</v>
      </c>
      <c r="AT27" s="20">
        <f t="shared" si="38"/>
        <v>1.3734890484413342E-2</v>
      </c>
      <c r="AU27" s="20">
        <f t="shared" si="39"/>
        <v>1.3246387348904844E-2</v>
      </c>
      <c r="AV27" s="20">
        <f t="shared" si="40"/>
        <v>-4.8850313550849803E-4</v>
      </c>
      <c r="AW27" s="24">
        <f>AU27-AU32</f>
        <v>1.816941331472843E-3</v>
      </c>
      <c r="AX27" s="20">
        <v>0</v>
      </c>
      <c r="AY27" s="20">
        <v>0</v>
      </c>
      <c r="AZ27" s="20">
        <f t="shared" si="7"/>
        <v>0</v>
      </c>
      <c r="BA27" s="20">
        <f>AY27-AY32</f>
        <v>0</v>
      </c>
      <c r="BB27" s="20">
        <f t="shared" si="41"/>
        <v>0</v>
      </c>
      <c r="BC27" s="20">
        <f t="shared" si="42"/>
        <v>0</v>
      </c>
      <c r="BD27" s="20">
        <f t="shared" si="43"/>
        <v>0</v>
      </c>
      <c r="BE27" s="24">
        <f>BC27-BC32</f>
        <v>0</v>
      </c>
      <c r="BF27" s="24">
        <f t="shared" si="44"/>
        <v>122.89000000000001</v>
      </c>
      <c r="BG27" s="20">
        <f t="shared" si="44"/>
        <v>117.06</v>
      </c>
      <c r="BH27" s="34">
        <f t="shared" si="45"/>
        <v>-5.8300000000000125</v>
      </c>
      <c r="BI27" s="87">
        <f t="shared" si="24"/>
        <v>0.13298645823866218</v>
      </c>
      <c r="BJ27" s="20">
        <v>3.2440000000000002</v>
      </c>
      <c r="BK27" s="20">
        <v>4.62</v>
      </c>
      <c r="BL27" s="35">
        <f t="shared" si="8"/>
        <v>1.3759999999999999</v>
      </c>
      <c r="BM27" s="20">
        <f>BK27-BK32</f>
        <v>2.2288076923076923</v>
      </c>
      <c r="BN27" s="20">
        <f t="shared" si="9"/>
        <v>3.6853585385803874E-3</v>
      </c>
      <c r="BO27" s="20">
        <f t="shared" si="10"/>
        <v>5.2485685722075794E-3</v>
      </c>
      <c r="BP27" s="20">
        <f t="shared" si="46"/>
        <v>1.5632100336271919E-3</v>
      </c>
      <c r="BQ27" s="24">
        <f>BO27-BO32</f>
        <v>2.1754336207823362E-3</v>
      </c>
      <c r="BR27" s="20">
        <v>13.58</v>
      </c>
      <c r="BS27" s="20">
        <v>20.56</v>
      </c>
      <c r="BT27" s="35">
        <f t="shared" si="11"/>
        <v>6.9799999999999986</v>
      </c>
      <c r="BU27" s="20">
        <f>BS27-BS32</f>
        <v>8.6567307692307676</v>
      </c>
      <c r="BV27" s="20">
        <f t="shared" si="12"/>
        <v>1.5427610651640462E-2</v>
      </c>
      <c r="BW27" s="20">
        <f t="shared" si="13"/>
        <v>2.3357266200127236E-2</v>
      </c>
      <c r="BX27" s="20">
        <f t="shared" si="47"/>
        <v>7.9296555484867741E-3</v>
      </c>
      <c r="BY27" s="24">
        <f>BW27-BW32</f>
        <v>7.1076273459392131E-3</v>
      </c>
      <c r="BZ27" s="20">
        <v>21.7</v>
      </c>
      <c r="CA27" s="20">
        <v>25.74</v>
      </c>
      <c r="CB27" s="35">
        <f t="shared" si="14"/>
        <v>4.0399999999999991</v>
      </c>
      <c r="CC27" s="20">
        <f>CA27-CA32</f>
        <v>8.6442307692307665</v>
      </c>
      <c r="CD27" s="20">
        <f t="shared" si="15"/>
        <v>2.4652367536126509E-2</v>
      </c>
      <c r="CE27" s="20">
        <f t="shared" si="16"/>
        <v>2.9242024902299373E-2</v>
      </c>
      <c r="CF27" s="20">
        <f t="shared" si="48"/>
        <v>4.5896573661728633E-3</v>
      </c>
      <c r="CG27" s="24">
        <f>CE27-CE32</f>
        <v>2.9242024902299373E-2</v>
      </c>
      <c r="CH27" s="20">
        <v>27.26</v>
      </c>
      <c r="CI27" s="20">
        <v>21.21</v>
      </c>
      <c r="CJ27" s="34">
        <f t="shared" si="25"/>
        <v>-6.0500000000000007</v>
      </c>
      <c r="CK27" s="20">
        <f>CI27-CI32</f>
        <v>4.7478846153846135</v>
      </c>
      <c r="CL27" s="20">
        <f t="shared" si="17"/>
        <v>3.0968826683631739E-2</v>
      </c>
      <c r="CM27" s="20">
        <f t="shared" si="18"/>
        <v>2.4095701172407526E-2</v>
      </c>
      <c r="CN27" s="20">
        <f t="shared" si="49"/>
        <v>-6.873125511224213E-3</v>
      </c>
      <c r="CO27" s="24">
        <f>CM27-CM32</f>
        <v>1.8822636272433184E-3</v>
      </c>
      <c r="CP27" s="20">
        <f t="shared" si="26"/>
        <v>65.784000000000006</v>
      </c>
      <c r="CQ27" s="20">
        <f t="shared" si="26"/>
        <v>72.13</v>
      </c>
      <c r="CR27" s="35">
        <f t="shared" si="52"/>
        <v>6.3459999999999894</v>
      </c>
      <c r="CS27" s="20">
        <f t="shared" si="20"/>
        <v>188.67400000000004</v>
      </c>
      <c r="CT27" s="20">
        <f t="shared" si="21"/>
        <v>189.19</v>
      </c>
      <c r="CU27" s="37">
        <f t="shared" si="27"/>
        <v>0.51599999999996271</v>
      </c>
      <c r="CV27" s="20">
        <f t="shared" si="22"/>
        <v>0.21434381532309374</v>
      </c>
      <c r="CW27" s="23">
        <f t="shared" si="23"/>
        <v>0.21493001908570389</v>
      </c>
      <c r="CX27" s="35">
        <f t="shared" si="50"/>
        <v>5.8620376261014906E-4</v>
      </c>
      <c r="CY27" s="83">
        <v>18</v>
      </c>
      <c r="CZ27" s="83">
        <v>26</v>
      </c>
    </row>
    <row r="28" spans="1:104" s="21" customFormat="1" ht="18" customHeight="1">
      <c r="A28" s="73">
        <v>24</v>
      </c>
      <c r="B28" s="10" t="s">
        <v>10</v>
      </c>
      <c r="C28" s="102">
        <v>602.20000000000005</v>
      </c>
      <c r="D28" s="102"/>
      <c r="E28" s="73">
        <v>21</v>
      </c>
      <c r="F28" s="11">
        <v>27.74</v>
      </c>
      <c r="G28" s="11">
        <v>0.84</v>
      </c>
      <c r="H28" s="11">
        <v>25.84</v>
      </c>
      <c r="I28" s="11">
        <f t="shared" si="28"/>
        <v>-1.8999999999999986</v>
      </c>
      <c r="J28" s="20">
        <v>27.006</v>
      </c>
      <c r="K28" s="20">
        <v>17.277999999999999</v>
      </c>
      <c r="L28" s="34">
        <f t="shared" si="0"/>
        <v>-9.7280000000000015</v>
      </c>
      <c r="M28" s="20">
        <f>K28-K32</f>
        <v>-3.1727692307692372</v>
      </c>
      <c r="N28" s="20">
        <f t="shared" si="1"/>
        <v>4.4845566257057455E-2</v>
      </c>
      <c r="O28" s="20">
        <f t="shared" si="2"/>
        <v>2.8691464629691129E-2</v>
      </c>
      <c r="P28" s="20">
        <f t="shared" si="29"/>
        <v>-1.6154101627366326E-2</v>
      </c>
      <c r="Q28" s="24">
        <f>O28-O32</f>
        <v>1.4093613025769371E-3</v>
      </c>
      <c r="R28" s="20">
        <v>20.972999999999999</v>
      </c>
      <c r="S28" s="20">
        <v>24.456</v>
      </c>
      <c r="T28" s="35">
        <f t="shared" si="3"/>
        <v>3.4830000000000005</v>
      </c>
      <c r="U28" s="20">
        <f>S28-S32</f>
        <v>1.1261153846153782</v>
      </c>
      <c r="V28" s="20">
        <f t="shared" si="51"/>
        <v>3.4827299900365323E-2</v>
      </c>
      <c r="W28" s="20">
        <f t="shared" si="30"/>
        <v>4.0611092660245762E-2</v>
      </c>
      <c r="X28" s="20">
        <f t="shared" si="31"/>
        <v>5.7837927598804392E-3</v>
      </c>
      <c r="Y28" s="24">
        <f>W28-W32</f>
        <v>9.5432071989214468E-3</v>
      </c>
      <c r="Z28" s="20">
        <v>18.193000000000001</v>
      </c>
      <c r="AA28" s="20">
        <v>15.35</v>
      </c>
      <c r="AB28" s="34">
        <f t="shared" si="4"/>
        <v>-2.8430000000000017</v>
      </c>
      <c r="AC28" s="20">
        <f>AA28-AA32</f>
        <v>-3.5531538461538457</v>
      </c>
      <c r="AD28" s="20">
        <f t="shared" si="32"/>
        <v>3.0210893390900034E-2</v>
      </c>
      <c r="AE28" s="20">
        <f t="shared" si="33"/>
        <v>2.5489870474925271E-2</v>
      </c>
      <c r="AF28" s="20">
        <f t="shared" si="34"/>
        <v>-4.7210229159747631E-3</v>
      </c>
      <c r="AG28" s="24">
        <f>AE28-AE32</f>
        <v>3.8456032643085364E-4</v>
      </c>
      <c r="AH28" s="20">
        <v>13.601000000000001</v>
      </c>
      <c r="AI28" s="20">
        <v>12.797000000000001</v>
      </c>
      <c r="AJ28" s="34">
        <f t="shared" si="5"/>
        <v>-0.80400000000000027</v>
      </c>
      <c r="AK28" s="20">
        <f>AI28-AI32</f>
        <v>-1.8179999999999996</v>
      </c>
      <c r="AL28" s="20">
        <f t="shared" si="35"/>
        <v>2.2585519760876784E-2</v>
      </c>
      <c r="AM28" s="20">
        <f t="shared" si="36"/>
        <v>2.1250415144470274E-2</v>
      </c>
      <c r="AN28" s="20">
        <f t="shared" si="37"/>
        <v>-1.3351046164065093E-3</v>
      </c>
      <c r="AO28" s="24">
        <f>AM28-AM32</f>
        <v>1.3966842099072743E-3</v>
      </c>
      <c r="AP28" s="20">
        <v>7.9</v>
      </c>
      <c r="AQ28" s="20">
        <v>6.4619999999999997</v>
      </c>
      <c r="AR28" s="34">
        <f t="shared" si="6"/>
        <v>-1.4380000000000006</v>
      </c>
      <c r="AS28" s="20">
        <f>AQ28-AQ32</f>
        <v>-2.1390000000000011</v>
      </c>
      <c r="AT28" s="20">
        <f t="shared" si="38"/>
        <v>1.3118565260710728E-2</v>
      </c>
      <c r="AU28" s="20">
        <f t="shared" si="39"/>
        <v>1.0730654267685153E-2</v>
      </c>
      <c r="AV28" s="20">
        <f t="shared" si="40"/>
        <v>-2.387910993025575E-3</v>
      </c>
      <c r="AW28" s="24">
        <f>AU28-AU32</f>
        <v>-6.9879174974684863E-4</v>
      </c>
      <c r="AX28" s="20">
        <v>0</v>
      </c>
      <c r="AY28" s="20">
        <v>0</v>
      </c>
      <c r="AZ28" s="20">
        <f t="shared" si="7"/>
        <v>0</v>
      </c>
      <c r="BA28" s="20">
        <f>AY28-AY32</f>
        <v>0</v>
      </c>
      <c r="BB28" s="20">
        <f t="shared" si="41"/>
        <v>0</v>
      </c>
      <c r="BC28" s="20">
        <f t="shared" si="42"/>
        <v>0</v>
      </c>
      <c r="BD28" s="20">
        <f t="shared" si="43"/>
        <v>0</v>
      </c>
      <c r="BE28" s="24">
        <f>BC28-BC32</f>
        <v>0</v>
      </c>
      <c r="BF28" s="24">
        <f t="shared" si="44"/>
        <v>87.673000000000002</v>
      </c>
      <c r="BG28" s="20">
        <f t="shared" si="44"/>
        <v>76.343000000000004</v>
      </c>
      <c r="BH28" s="34">
        <f t="shared" si="45"/>
        <v>-11.329999999999998</v>
      </c>
      <c r="BI28" s="87">
        <f t="shared" si="24"/>
        <v>0.12677349717701761</v>
      </c>
      <c r="BJ28" s="20">
        <v>0</v>
      </c>
      <c r="BK28" s="20">
        <v>2.0790000000000002</v>
      </c>
      <c r="BL28" s="35">
        <f t="shared" si="8"/>
        <v>2.0790000000000002</v>
      </c>
      <c r="BM28" s="20">
        <f>BK28-BK32</f>
        <v>-0.31219230769230766</v>
      </c>
      <c r="BN28" s="20">
        <f t="shared" si="9"/>
        <v>0</v>
      </c>
      <c r="BO28" s="20">
        <f t="shared" si="10"/>
        <v>3.4523414148123549E-3</v>
      </c>
      <c r="BP28" s="20">
        <f t="shared" si="46"/>
        <v>3.4523414148123549E-3</v>
      </c>
      <c r="BQ28" s="24">
        <f>BO28-BO32</f>
        <v>3.7920646338711166E-4</v>
      </c>
      <c r="BR28" s="20">
        <v>12.327</v>
      </c>
      <c r="BS28" s="20">
        <v>0</v>
      </c>
      <c r="BT28" s="34">
        <f t="shared" si="11"/>
        <v>-12.327</v>
      </c>
      <c r="BU28" s="20">
        <f>BS28-BS32</f>
        <v>-11.903269230769231</v>
      </c>
      <c r="BV28" s="20">
        <f t="shared" si="12"/>
        <v>2.0469943540352042E-2</v>
      </c>
      <c r="BW28" s="20">
        <f t="shared" si="13"/>
        <v>0</v>
      </c>
      <c r="BX28" s="20">
        <f t="shared" si="47"/>
        <v>-2.0469943540352042E-2</v>
      </c>
      <c r="BY28" s="24">
        <f>BW28-BW32</f>
        <v>-1.6249638854188023E-2</v>
      </c>
      <c r="BZ28" s="20">
        <v>13.627000000000001</v>
      </c>
      <c r="CA28" s="20">
        <v>16.37</v>
      </c>
      <c r="CB28" s="35">
        <f t="shared" si="14"/>
        <v>2.7430000000000003</v>
      </c>
      <c r="CC28" s="20">
        <f>CA28-CA32</f>
        <v>-0.72576923076923094</v>
      </c>
      <c r="CD28" s="20">
        <f t="shared" si="15"/>
        <v>2.2628694785785452E-2</v>
      </c>
      <c r="CE28" s="20">
        <f t="shared" si="16"/>
        <v>2.718365991364995E-2</v>
      </c>
      <c r="CF28" s="20">
        <f t="shared" si="48"/>
        <v>4.5549651278644979E-3</v>
      </c>
      <c r="CG28" s="24">
        <f>CE28-CE32</f>
        <v>2.718365991364995E-2</v>
      </c>
      <c r="CH28" s="20">
        <v>19.189</v>
      </c>
      <c r="CI28" s="30">
        <v>15.24</v>
      </c>
      <c r="CJ28" s="34">
        <f t="shared" si="25"/>
        <v>-3.9489999999999998</v>
      </c>
      <c r="CK28" s="20">
        <f>CI28-CI32</f>
        <v>-1.2221153846153872</v>
      </c>
      <c r="CL28" s="20">
        <f t="shared" si="17"/>
        <v>3.1864828960478243E-2</v>
      </c>
      <c r="CM28" s="20">
        <f t="shared" si="18"/>
        <v>2.5307206908003983E-2</v>
      </c>
      <c r="CN28" s="20">
        <f t="shared" si="49"/>
        <v>-6.5576220524742601E-3</v>
      </c>
      <c r="CO28" s="24">
        <f>CM28-CM32</f>
        <v>3.0937693628397753E-3</v>
      </c>
      <c r="CP28" s="20">
        <f t="shared" si="26"/>
        <v>45.143000000000001</v>
      </c>
      <c r="CQ28" s="20">
        <f t="shared" si="26"/>
        <v>33.689</v>
      </c>
      <c r="CR28" s="34">
        <f t="shared" si="52"/>
        <v>-11.454000000000001</v>
      </c>
      <c r="CS28" s="20">
        <f t="shared" si="20"/>
        <v>132.816</v>
      </c>
      <c r="CT28" s="20">
        <f t="shared" si="21"/>
        <v>110.03200000000001</v>
      </c>
      <c r="CU28" s="36">
        <f t="shared" si="27"/>
        <v>-22.783999999999992</v>
      </c>
      <c r="CV28" s="20">
        <f t="shared" si="22"/>
        <v>0.22055131185652607</v>
      </c>
      <c r="CW28" s="23">
        <f t="shared" si="23"/>
        <v>0.18271670541348389</v>
      </c>
      <c r="CX28" s="34">
        <f t="shared" si="50"/>
        <v>-3.7834606443042179E-2</v>
      </c>
      <c r="CY28" s="83">
        <v>21</v>
      </c>
      <c r="CZ28" s="83">
        <v>4</v>
      </c>
    </row>
    <row r="29" spans="1:104" s="21" customFormat="1" ht="17.25" customHeight="1">
      <c r="A29" s="73">
        <v>25</v>
      </c>
      <c r="B29" s="10" t="s">
        <v>14</v>
      </c>
      <c r="C29" s="102">
        <v>1519.4</v>
      </c>
      <c r="D29" s="102"/>
      <c r="E29" s="73">
        <v>24</v>
      </c>
      <c r="F29" s="11">
        <v>29.89</v>
      </c>
      <c r="G29" s="11">
        <v>2.99</v>
      </c>
      <c r="H29" s="11"/>
      <c r="I29" s="11">
        <f t="shared" si="28"/>
        <v>-29.89</v>
      </c>
      <c r="J29" s="20">
        <v>61.4</v>
      </c>
      <c r="K29" s="20">
        <v>47.31</v>
      </c>
      <c r="L29" s="34">
        <f t="shared" si="0"/>
        <v>-14.089999999999996</v>
      </c>
      <c r="M29" s="20">
        <f>K29-K32</f>
        <v>26.859230769230766</v>
      </c>
      <c r="N29" s="20">
        <f t="shared" si="1"/>
        <v>4.0410688429643279E-2</v>
      </c>
      <c r="O29" s="20">
        <f t="shared" si="2"/>
        <v>3.1137291035935238E-2</v>
      </c>
      <c r="P29" s="20">
        <f t="shared" si="29"/>
        <v>-9.2733973937080411E-3</v>
      </c>
      <c r="Q29" s="24">
        <f>O29-O32</f>
        <v>3.8551877088210465E-3</v>
      </c>
      <c r="R29" s="20">
        <v>54.47</v>
      </c>
      <c r="S29" s="20">
        <v>50.96</v>
      </c>
      <c r="T29" s="34">
        <f t="shared" si="3"/>
        <v>-3.509999999999998</v>
      </c>
      <c r="U29" s="20">
        <f>S29-S32</f>
        <v>27.63011538461538</v>
      </c>
      <c r="V29" s="20">
        <f t="shared" si="51"/>
        <v>3.5849677504278005E-2</v>
      </c>
      <c r="W29" s="20">
        <f t="shared" si="30"/>
        <v>3.3539555087534555E-2</v>
      </c>
      <c r="X29" s="20">
        <f t="shared" si="31"/>
        <v>-2.31012241674345E-3</v>
      </c>
      <c r="Y29" s="24">
        <f>W29-W32</f>
        <v>2.4716696262102392E-3</v>
      </c>
      <c r="Z29" s="20">
        <v>44.74</v>
      </c>
      <c r="AA29" s="20">
        <v>38.26</v>
      </c>
      <c r="AB29" s="34">
        <f t="shared" si="4"/>
        <v>-6.480000000000004</v>
      </c>
      <c r="AC29" s="20">
        <f>AA29-AA32</f>
        <v>19.356846153846153</v>
      </c>
      <c r="AD29" s="20">
        <f t="shared" si="32"/>
        <v>2.9445833881795447E-2</v>
      </c>
      <c r="AE29" s="20">
        <f t="shared" si="33"/>
        <v>2.5180992497038302E-2</v>
      </c>
      <c r="AF29" s="20">
        <f t="shared" si="34"/>
        <v>-4.2648413847571447E-3</v>
      </c>
      <c r="AG29" s="24">
        <f>AE29-AE32</f>
        <v>7.5682348543885253E-5</v>
      </c>
      <c r="AH29" s="20">
        <v>34.76</v>
      </c>
      <c r="AI29" s="20">
        <v>31.53</v>
      </c>
      <c r="AJ29" s="34">
        <f t="shared" si="5"/>
        <v>-3.2299999999999969</v>
      </c>
      <c r="AK29" s="20">
        <f>AI29-AI32</f>
        <v>16.914999999999999</v>
      </c>
      <c r="AL29" s="20">
        <f t="shared" si="35"/>
        <v>2.2877451625641698E-2</v>
      </c>
      <c r="AM29" s="20">
        <f t="shared" si="36"/>
        <v>2.0751612478609977E-2</v>
      </c>
      <c r="AN29" s="20">
        <f t="shared" si="37"/>
        <v>-2.125839147031721E-3</v>
      </c>
      <c r="AO29" s="24">
        <f>AM29-AM32</f>
        <v>8.9788154404697729E-4</v>
      </c>
      <c r="AP29" s="20">
        <v>24.89</v>
      </c>
      <c r="AQ29" s="20">
        <v>21.33</v>
      </c>
      <c r="AR29" s="34">
        <f t="shared" si="6"/>
        <v>-3.5600000000000023</v>
      </c>
      <c r="AS29" s="20">
        <f>AQ29-AQ32</f>
        <v>12.728999999999997</v>
      </c>
      <c r="AT29" s="20">
        <f t="shared" si="38"/>
        <v>1.6381466368303278E-2</v>
      </c>
      <c r="AU29" s="20">
        <f t="shared" si="39"/>
        <v>1.4038436224825587E-2</v>
      </c>
      <c r="AV29" s="20">
        <f t="shared" si="40"/>
        <v>-2.343030143477691E-3</v>
      </c>
      <c r="AW29" s="24">
        <f>AU29-AU32</f>
        <v>2.6089902073935852E-3</v>
      </c>
      <c r="AX29" s="20">
        <v>0</v>
      </c>
      <c r="AY29" s="20">
        <v>0</v>
      </c>
      <c r="AZ29" s="20">
        <f t="shared" si="7"/>
        <v>0</v>
      </c>
      <c r="BA29" s="20">
        <f>AY29-AY32</f>
        <v>0</v>
      </c>
      <c r="BB29" s="20">
        <f t="shared" si="41"/>
        <v>0</v>
      </c>
      <c r="BC29" s="20">
        <f t="shared" si="42"/>
        <v>0</v>
      </c>
      <c r="BD29" s="20">
        <f t="shared" si="43"/>
        <v>0</v>
      </c>
      <c r="BE29" s="24">
        <f>BC29-BC32</f>
        <v>0</v>
      </c>
      <c r="BF29" s="24">
        <f t="shared" si="44"/>
        <v>220.26</v>
      </c>
      <c r="BG29" s="20">
        <f t="shared" si="44"/>
        <v>189.39</v>
      </c>
      <c r="BH29" s="34">
        <f t="shared" si="45"/>
        <v>-30.870000000000005</v>
      </c>
      <c r="BI29" s="87">
        <f t="shared" si="24"/>
        <v>0.12464788732394365</v>
      </c>
      <c r="BJ29" s="20">
        <v>5.52</v>
      </c>
      <c r="BK29" s="20">
        <v>5.5</v>
      </c>
      <c r="BL29" s="34">
        <f t="shared" si="8"/>
        <v>-1.9999999999999574E-2</v>
      </c>
      <c r="BM29" s="20">
        <f>BK29-BK32</f>
        <v>3.1088076923076922</v>
      </c>
      <c r="BN29" s="20">
        <f t="shared" si="9"/>
        <v>3.6330130314597862E-3</v>
      </c>
      <c r="BO29" s="20">
        <f t="shared" si="10"/>
        <v>3.6198499407660918E-3</v>
      </c>
      <c r="BP29" s="20">
        <f t="shared" si="46"/>
        <v>-1.3163090693694372E-5</v>
      </c>
      <c r="BQ29" s="24">
        <f>BO29-BO32</f>
        <v>5.4671498934084862E-4</v>
      </c>
      <c r="BR29" s="20">
        <v>27.07</v>
      </c>
      <c r="BS29" s="20">
        <v>29.35</v>
      </c>
      <c r="BT29" s="35">
        <f t="shared" si="11"/>
        <v>2.2800000000000011</v>
      </c>
      <c r="BU29" s="20">
        <f>BS29-BS32</f>
        <v>17.446730769230768</v>
      </c>
      <c r="BV29" s="20">
        <f t="shared" si="12"/>
        <v>1.7816243253916019E-2</v>
      </c>
      <c r="BW29" s="20">
        <f t="shared" si="13"/>
        <v>1.9316835592997236E-2</v>
      </c>
      <c r="BX29" s="20">
        <f t="shared" si="47"/>
        <v>1.5005923390812165E-3</v>
      </c>
      <c r="BY29" s="24">
        <f>BW29-BW32</f>
        <v>3.0671967388092129E-3</v>
      </c>
      <c r="BZ29" s="20">
        <v>32.659999999999997</v>
      </c>
      <c r="CA29" s="20">
        <v>41.69</v>
      </c>
      <c r="CB29" s="35">
        <f t="shared" si="14"/>
        <v>9.0300000000000011</v>
      </c>
      <c r="CC29" s="20">
        <f>CA29-CA32</f>
        <v>24.594230769230766</v>
      </c>
      <c r="CD29" s="20">
        <f t="shared" si="15"/>
        <v>2.1495327102803736E-2</v>
      </c>
      <c r="CE29" s="20">
        <f t="shared" si="16"/>
        <v>2.7438462551006973E-2</v>
      </c>
      <c r="CF29" s="20">
        <f t="shared" si="48"/>
        <v>5.9431354482032371E-3</v>
      </c>
      <c r="CG29" s="24">
        <f>CE29-CE32</f>
        <v>2.7438462551006973E-2</v>
      </c>
      <c r="CH29" s="20">
        <v>45.46</v>
      </c>
      <c r="CI29" s="20">
        <v>35.81</v>
      </c>
      <c r="CJ29" s="34">
        <f t="shared" si="25"/>
        <v>-9.6499999999999986</v>
      </c>
      <c r="CK29" s="20">
        <f>CI29-CI32</f>
        <v>19.347884615384615</v>
      </c>
      <c r="CL29" s="20">
        <f t="shared" si="17"/>
        <v>2.991970514676846E-2</v>
      </c>
      <c r="CM29" s="20">
        <f t="shared" si="18"/>
        <v>2.3568513887060681E-2</v>
      </c>
      <c r="CN29" s="20">
        <f t="shared" si="49"/>
        <v>-6.3511912597077787E-3</v>
      </c>
      <c r="CO29" s="24">
        <f>CM29-CM32</f>
        <v>1.3550763418964731E-3</v>
      </c>
      <c r="CP29" s="20">
        <f t="shared" si="26"/>
        <v>110.71000000000001</v>
      </c>
      <c r="CQ29" s="20">
        <f t="shared" si="26"/>
        <v>112.35</v>
      </c>
      <c r="CR29" s="35">
        <f t="shared" si="52"/>
        <v>1.6399999999999864</v>
      </c>
      <c r="CS29" s="20">
        <f t="shared" si="20"/>
        <v>330.97</v>
      </c>
      <c r="CT29" s="20">
        <f t="shared" si="21"/>
        <v>301.74</v>
      </c>
      <c r="CU29" s="36">
        <f t="shared" si="27"/>
        <v>-29.230000000000018</v>
      </c>
      <c r="CV29" s="20">
        <f t="shared" si="22"/>
        <v>0.21782940634460973</v>
      </c>
      <c r="CW29" s="23">
        <f t="shared" si="23"/>
        <v>0.19859154929577463</v>
      </c>
      <c r="CX29" s="34">
        <f t="shared" si="50"/>
        <v>-1.92378570488351E-2</v>
      </c>
      <c r="CY29" s="83">
        <v>19</v>
      </c>
      <c r="CZ29" s="83">
        <v>18</v>
      </c>
    </row>
    <row r="30" spans="1:104" s="21" customFormat="1" ht="17.25" customHeight="1">
      <c r="A30" s="73">
        <v>26</v>
      </c>
      <c r="B30" s="10" t="s">
        <v>11</v>
      </c>
      <c r="C30" s="102">
        <v>557.20000000000005</v>
      </c>
      <c r="D30" s="102"/>
      <c r="E30" s="73">
        <v>24</v>
      </c>
      <c r="F30" s="11">
        <v>29.89</v>
      </c>
      <c r="G30" s="11">
        <v>2.99</v>
      </c>
      <c r="H30" s="11"/>
      <c r="I30" s="11">
        <f>H30-F30</f>
        <v>-29.89</v>
      </c>
      <c r="J30" s="20">
        <v>20.280999999999999</v>
      </c>
      <c r="K30" s="20">
        <v>16.164000000000001</v>
      </c>
      <c r="L30" s="34">
        <f t="shared" si="0"/>
        <v>-4.1169999999999973</v>
      </c>
      <c r="M30" s="20">
        <f>K30-K32</f>
        <v>-4.2867692307692344</v>
      </c>
      <c r="N30" s="20">
        <f t="shared" si="1"/>
        <v>3.6398061737257709E-2</v>
      </c>
      <c r="O30" s="20">
        <f t="shared" si="2"/>
        <v>2.9009332376166548E-2</v>
      </c>
      <c r="P30" s="20">
        <f t="shared" si="29"/>
        <v>-7.3887293610911606E-3</v>
      </c>
      <c r="Q30" s="24">
        <f>O30-O32</f>
        <v>1.7272290490523562E-3</v>
      </c>
      <c r="R30" s="20">
        <v>22.363</v>
      </c>
      <c r="S30" s="28">
        <v>0</v>
      </c>
      <c r="T30" s="34">
        <f t="shared" si="3"/>
        <v>-22.363</v>
      </c>
      <c r="U30" s="20">
        <f>S30-S32</f>
        <v>-23.329884615384621</v>
      </c>
      <c r="V30" s="20">
        <f t="shared" si="51"/>
        <v>4.0134601579325191E-2</v>
      </c>
      <c r="W30" s="20">
        <f t="shared" si="30"/>
        <v>0</v>
      </c>
      <c r="X30" s="20">
        <f t="shared" si="31"/>
        <v>-4.0134601579325191E-2</v>
      </c>
      <c r="Y30" s="24">
        <f>W30-W32</f>
        <v>-3.1067885461324315E-2</v>
      </c>
      <c r="Z30" s="20">
        <v>0</v>
      </c>
      <c r="AA30" s="28">
        <v>36.280999999999999</v>
      </c>
      <c r="AB30" s="20">
        <f t="shared" si="4"/>
        <v>36.280999999999999</v>
      </c>
      <c r="AC30" s="20">
        <f>AA30-AA32</f>
        <v>17.377846153846153</v>
      </c>
      <c r="AD30" s="20">
        <f t="shared" si="32"/>
        <v>0</v>
      </c>
      <c r="AE30" s="20">
        <f t="shared" si="33"/>
        <v>6.5113065326633163E-2</v>
      </c>
      <c r="AF30" s="20">
        <f t="shared" si="34"/>
        <v>6.5113065326633163E-2</v>
      </c>
      <c r="AG30" s="24">
        <f>AE30-AE32</f>
        <v>4.0007755178138746E-2</v>
      </c>
      <c r="AH30" s="20">
        <v>0</v>
      </c>
      <c r="AI30" s="28">
        <v>0</v>
      </c>
      <c r="AJ30" s="20">
        <f t="shared" si="5"/>
        <v>0</v>
      </c>
      <c r="AK30" s="20">
        <f>AI30-AI32</f>
        <v>-14.615</v>
      </c>
      <c r="AL30" s="20">
        <f t="shared" si="35"/>
        <v>0</v>
      </c>
      <c r="AM30" s="20">
        <f t="shared" si="36"/>
        <v>0</v>
      </c>
      <c r="AN30" s="20">
        <f t="shared" si="37"/>
        <v>0</v>
      </c>
      <c r="AO30" s="24">
        <f>AM30-AM32</f>
        <v>-1.9853730934563E-2</v>
      </c>
      <c r="AP30" s="20">
        <v>27.648</v>
      </c>
      <c r="AQ30" s="28">
        <v>15.412000000000001</v>
      </c>
      <c r="AR30" s="34">
        <f t="shared" si="6"/>
        <v>-12.235999999999999</v>
      </c>
      <c r="AS30" s="20">
        <f>AQ30-AQ32</f>
        <v>6.8109999999999999</v>
      </c>
      <c r="AT30" s="20">
        <f t="shared" si="38"/>
        <v>4.961952620244077E-2</v>
      </c>
      <c r="AU30" s="20">
        <f t="shared" si="39"/>
        <v>2.7659727207465901E-2</v>
      </c>
      <c r="AV30" s="20">
        <f t="shared" si="40"/>
        <v>-2.1959798994974869E-2</v>
      </c>
      <c r="AW30" s="24">
        <f>AU30-AU32</f>
        <v>1.6230281190033898E-2</v>
      </c>
      <c r="AX30" s="20">
        <v>0</v>
      </c>
      <c r="AY30" s="20">
        <v>0</v>
      </c>
      <c r="AZ30" s="20">
        <f t="shared" si="7"/>
        <v>0</v>
      </c>
      <c r="BA30" s="20">
        <f>AY30-AY32</f>
        <v>0</v>
      </c>
      <c r="BB30" s="20">
        <f t="shared" si="41"/>
        <v>0</v>
      </c>
      <c r="BC30" s="20">
        <f t="shared" si="42"/>
        <v>0</v>
      </c>
      <c r="BD30" s="20">
        <f t="shared" si="43"/>
        <v>0</v>
      </c>
      <c r="BE30" s="24">
        <f>BC30-BC32</f>
        <v>0</v>
      </c>
      <c r="BF30" s="24">
        <f t="shared" si="44"/>
        <v>70.292000000000002</v>
      </c>
      <c r="BG30" s="20">
        <f t="shared" si="44"/>
        <v>67.856999999999999</v>
      </c>
      <c r="BH30" s="34">
        <f t="shared" si="45"/>
        <v>-2.4350000000000023</v>
      </c>
      <c r="BI30" s="87">
        <f t="shared" si="24"/>
        <v>0.1217821249102656</v>
      </c>
      <c r="BJ30" s="20">
        <v>1.546</v>
      </c>
      <c r="BK30" s="20">
        <v>0</v>
      </c>
      <c r="BL30" s="34">
        <f t="shared" si="8"/>
        <v>-1.546</v>
      </c>
      <c r="BM30" s="20">
        <f>BK30-BK32</f>
        <v>-2.3911923076923078</v>
      </c>
      <c r="BN30" s="20">
        <f t="shared" si="9"/>
        <v>2.7745872218234028E-3</v>
      </c>
      <c r="BO30" s="20">
        <f t="shared" si="10"/>
        <v>0</v>
      </c>
      <c r="BP30" s="20">
        <f t="shared" si="46"/>
        <v>-2.7745872218234028E-3</v>
      </c>
      <c r="BQ30" s="24">
        <f>BO30-BO32</f>
        <v>-3.0731349514252432E-3</v>
      </c>
      <c r="BR30" s="20">
        <v>8.6159999999999997</v>
      </c>
      <c r="BS30" s="20">
        <v>9.9459999999999997</v>
      </c>
      <c r="BT30" s="35">
        <f t="shared" si="11"/>
        <v>1.33</v>
      </c>
      <c r="BU30" s="20">
        <f>BS30-BS32</f>
        <v>-1.9572692307692314</v>
      </c>
      <c r="BV30" s="20">
        <f t="shared" si="12"/>
        <v>1.5463029432878677E-2</v>
      </c>
      <c r="BW30" s="20">
        <f t="shared" si="13"/>
        <v>1.7849964106245512E-2</v>
      </c>
      <c r="BX30" s="20">
        <f t="shared" si="47"/>
        <v>2.3869346733668348E-3</v>
      </c>
      <c r="BY30" s="24">
        <f>BW30-BW32</f>
        <v>1.6003252520574891E-3</v>
      </c>
      <c r="BZ30" s="20">
        <v>0</v>
      </c>
      <c r="CA30" s="20">
        <v>9.9809999999999999</v>
      </c>
      <c r="CB30" s="35">
        <f t="shared" si="14"/>
        <v>9.9809999999999999</v>
      </c>
      <c r="CC30" s="20">
        <f>CA30-CA32</f>
        <v>-7.1147692307692321</v>
      </c>
      <c r="CD30" s="20">
        <f t="shared" si="15"/>
        <v>0</v>
      </c>
      <c r="CE30" s="20">
        <f t="shared" si="16"/>
        <v>1.7912778176597269E-2</v>
      </c>
      <c r="CF30" s="20">
        <f t="shared" si="48"/>
        <v>1.7912778176597269E-2</v>
      </c>
      <c r="CG30" s="24">
        <f>CE30-CE32</f>
        <v>1.7912778176597269E-2</v>
      </c>
      <c r="CH30" s="20">
        <v>30.341999999999999</v>
      </c>
      <c r="CI30" s="20">
        <v>20.398</v>
      </c>
      <c r="CJ30" s="34">
        <f t="shared" si="25"/>
        <v>-9.9439999999999991</v>
      </c>
      <c r="CK30" s="20">
        <f>CI30-CI32</f>
        <v>3.9358846153846123</v>
      </c>
      <c r="CL30" s="20">
        <f t="shared" si="17"/>
        <v>5.4454414931801857E-2</v>
      </c>
      <c r="CM30" s="20">
        <f t="shared" si="18"/>
        <v>3.660804020100502E-2</v>
      </c>
      <c r="CN30" s="20">
        <f t="shared" si="49"/>
        <v>-1.7846374730796838E-2</v>
      </c>
      <c r="CO30" s="24">
        <f>CM30-CM32</f>
        <v>1.4394602655840812E-2</v>
      </c>
      <c r="CP30" s="20">
        <f t="shared" si="26"/>
        <v>40.503999999999998</v>
      </c>
      <c r="CQ30" s="20">
        <f t="shared" si="26"/>
        <v>40.325000000000003</v>
      </c>
      <c r="CR30" s="34">
        <f t="shared" si="52"/>
        <v>-0.17899999999999494</v>
      </c>
      <c r="CS30" s="20">
        <f t="shared" si="20"/>
        <v>110.79599999999999</v>
      </c>
      <c r="CT30" s="20">
        <f t="shared" si="21"/>
        <v>108.182</v>
      </c>
      <c r="CU30" s="36">
        <f t="shared" si="27"/>
        <v>-2.6139999999999901</v>
      </c>
      <c r="CV30" s="20">
        <f t="shared" si="22"/>
        <v>0.1988442211055276</v>
      </c>
      <c r="CW30" s="23">
        <f t="shared" si="23"/>
        <v>0.19415290739411342</v>
      </c>
      <c r="CX30" s="34">
        <f t="shared" si="50"/>
        <v>-4.6913137114141801E-3</v>
      </c>
      <c r="CY30" s="84" t="s">
        <v>51</v>
      </c>
      <c r="CZ30" s="83">
        <v>17</v>
      </c>
    </row>
    <row r="31" spans="1:104" s="70" customFormat="1" ht="17.25" customHeight="1">
      <c r="A31" s="177" t="s">
        <v>21</v>
      </c>
      <c r="B31" s="177"/>
      <c r="C31" s="64">
        <f>SUM(C5:C30)</f>
        <v>19734.880000000005</v>
      </c>
      <c r="D31" s="64">
        <f>SUM(C31)</f>
        <v>19734.880000000005</v>
      </c>
      <c r="E31" s="64"/>
      <c r="F31" s="65"/>
      <c r="G31" s="65"/>
      <c r="H31" s="65"/>
      <c r="I31" s="65"/>
      <c r="J31" s="66">
        <f>SUM(J5:J30)</f>
        <v>712.65900000000011</v>
      </c>
      <c r="K31" s="66">
        <f>SUM(K5:K30)</f>
        <v>531.72000000000014</v>
      </c>
      <c r="L31" s="66">
        <f>SUM(L5:L30)</f>
        <v>-192.357</v>
      </c>
      <c r="M31" s="66"/>
      <c r="N31" s="66">
        <f>SUM(N5:N30)</f>
        <v>0.93434825410001943</v>
      </c>
      <c r="O31" s="66">
        <f>SUM(O5:O30)</f>
        <v>0.709334686504969</v>
      </c>
      <c r="P31" s="66"/>
      <c r="Q31" s="67"/>
      <c r="R31" s="66">
        <f>SUM(R5:R30)</f>
        <v>610.30400000000009</v>
      </c>
      <c r="S31" s="66">
        <f>SUM(S5:S30)</f>
        <v>606.57700000000011</v>
      </c>
      <c r="T31" s="66">
        <f>SUM(T5:T30)</f>
        <v>-18.167999999999992</v>
      </c>
      <c r="U31" s="66"/>
      <c r="V31" s="66">
        <f>SUM(V5:V30)</f>
        <v>0.79824283543452745</v>
      </c>
      <c r="W31" s="66">
        <f>SUM(W5:W30)</f>
        <v>0.80776502199443223</v>
      </c>
      <c r="X31" s="66"/>
      <c r="Y31" s="67"/>
      <c r="Z31" s="66">
        <f>SUM(Z5:Z30)</f>
        <v>501.03699999999992</v>
      </c>
      <c r="AA31" s="66">
        <f>SUM(AA5:AA30)</f>
        <v>491.48199999999997</v>
      </c>
      <c r="AB31" s="66">
        <f>SUM(AB5:AB30)</f>
        <v>-19.788999999999994</v>
      </c>
      <c r="AC31" s="66"/>
      <c r="AD31" s="66">
        <f>SUM(AD5:AD30)</f>
        <v>0.64585566266727346</v>
      </c>
      <c r="AE31" s="66">
        <f>SUM(AE5:AE30)</f>
        <v>0.65273806386085487</v>
      </c>
      <c r="AF31" s="66">
        <f t="shared" si="34"/>
        <v>6.8824011935814111E-3</v>
      </c>
      <c r="AG31" s="67"/>
      <c r="AH31" s="66">
        <f>SUM(AH5:AH30)</f>
        <v>368.87099999999998</v>
      </c>
      <c r="AI31" s="66">
        <f>SUM(AI5:AI30)</f>
        <v>379.99</v>
      </c>
      <c r="AJ31" s="66">
        <f>SUM(AJ5:AJ30)</f>
        <v>3.2210000000000019</v>
      </c>
      <c r="AK31" s="66"/>
      <c r="AL31" s="66">
        <f>SUM(AL5:AL30)</f>
        <v>0.47238410446421975</v>
      </c>
      <c r="AM31" s="66">
        <f>SUM(AM5:AM30)</f>
        <v>0.51619700429863802</v>
      </c>
      <c r="AN31" s="66">
        <f t="shared" si="37"/>
        <v>4.3812899834418273E-2</v>
      </c>
      <c r="AO31" s="67"/>
      <c r="AP31" s="66">
        <f>SUM(AP5:AP30)</f>
        <v>277.47200000000004</v>
      </c>
      <c r="AQ31" s="66">
        <f>SUM(AQ5:AQ30)</f>
        <v>223.626</v>
      </c>
      <c r="AR31" s="66">
        <f>SUM(AR5:AR30)</f>
        <v>-53.846000000000011</v>
      </c>
      <c r="AS31" s="66"/>
      <c r="AT31" s="66">
        <f>SUM(AT5:AT30)</f>
        <v>0.36362425174224061</v>
      </c>
      <c r="AU31" s="66">
        <f>SUM(AU5:AU30)</f>
        <v>0.29716559645323204</v>
      </c>
      <c r="AV31" s="66">
        <f t="shared" si="40"/>
        <v>-6.6458655289008572E-2</v>
      </c>
      <c r="AW31" s="67"/>
      <c r="AX31" s="66">
        <f>SUM(AX5:AX30)</f>
        <v>0</v>
      </c>
      <c r="AY31" s="66">
        <f>SUM(AY5:AY30)</f>
        <v>0</v>
      </c>
      <c r="AZ31" s="66">
        <f>SUM(AZ5:AZ30)</f>
        <v>0</v>
      </c>
      <c r="BA31" s="66"/>
      <c r="BB31" s="66">
        <f>SUM(BB5:BB30)</f>
        <v>0</v>
      </c>
      <c r="BC31" s="66">
        <f>SUM(BC5:BC30)</f>
        <v>0</v>
      </c>
      <c r="BD31" s="66">
        <f t="shared" si="43"/>
        <v>0</v>
      </c>
      <c r="BE31" s="67"/>
      <c r="BF31" s="80">
        <f>SUM(BF5:BF30)</f>
        <v>2470.3430000000003</v>
      </c>
      <c r="BG31" s="66">
        <f>SUM(BG5:BG30)</f>
        <v>2233.3949999999995</v>
      </c>
      <c r="BH31" s="66">
        <f>SUM(BH5:BH30)</f>
        <v>-285.36600000000004</v>
      </c>
      <c r="BI31" s="66">
        <f>SUM(BI5:BI30)</f>
        <v>2.9832003731121262</v>
      </c>
      <c r="BJ31" s="68">
        <f>SUM(BJ6:BJ30)</f>
        <v>41.986999999999988</v>
      </c>
      <c r="BK31" s="66">
        <f>SUM(BK6:BK30)</f>
        <v>62.170999999999999</v>
      </c>
      <c r="BL31" s="66">
        <f>SUM(BL5:BL30)</f>
        <v>22.616000000000003</v>
      </c>
      <c r="BM31" s="66"/>
      <c r="BN31" s="66">
        <f>SUM(BN6:BN30)</f>
        <v>5.0254402922593797E-2</v>
      </c>
      <c r="BO31" s="66">
        <f>SUM(BO6:BO30)</f>
        <v>7.9901508737056329E-2</v>
      </c>
      <c r="BP31" s="66">
        <f>SUM(BP6:BP30)</f>
        <v>2.9647105814462525E-2</v>
      </c>
      <c r="BQ31" s="67"/>
      <c r="BR31" s="66">
        <f>SUM(BR6:BR30)</f>
        <v>347.87499999999994</v>
      </c>
      <c r="BS31" s="66">
        <f>SUM(BS6:BS30)</f>
        <v>309.48500000000001</v>
      </c>
      <c r="BT31" s="66">
        <f>SUM(BT5:BT30)</f>
        <v>-42.450999999999993</v>
      </c>
      <c r="BU31" s="66"/>
      <c r="BV31" s="66">
        <f>SUM(BV6:BV30)</f>
        <v>0.47681938866965229</v>
      </c>
      <c r="BW31" s="66">
        <f>SUM(BW6:BW30)</f>
        <v>0.42249061020888856</v>
      </c>
      <c r="BX31" s="66">
        <f>SUM(BX6:BX30)</f>
        <v>-5.4328778460763803E-2</v>
      </c>
      <c r="BY31" s="67"/>
      <c r="BZ31" s="66">
        <f>SUM(BZ5:BZ30)</f>
        <v>420.12400000000002</v>
      </c>
      <c r="CA31" s="66">
        <f>SUM(CA6:CA30)</f>
        <v>444.49000000000007</v>
      </c>
      <c r="CB31" s="66">
        <f>SUM(CB5:CB30)</f>
        <v>38.027999999999999</v>
      </c>
      <c r="CC31" s="66"/>
      <c r="CD31" s="66"/>
      <c r="CE31" s="66"/>
      <c r="CF31" s="66"/>
      <c r="CG31" s="67"/>
      <c r="CH31" s="66">
        <f>SUM(CH5:CH30)</f>
        <v>573.07799999999997</v>
      </c>
      <c r="CI31" s="66">
        <f>SUM(CI6:CI30)</f>
        <v>428.01500000000004</v>
      </c>
      <c r="CJ31" s="66">
        <f>SUM(CJ5:CJ30)</f>
        <v>-128.56100000000001</v>
      </c>
      <c r="CK31" s="66"/>
      <c r="CL31" s="66">
        <f>SUM(CL6:CL30)</f>
        <v>0.74984654191444899</v>
      </c>
      <c r="CM31" s="66">
        <f>SUM(CM6:CM30)</f>
        <v>0.57754937617426938</v>
      </c>
      <c r="CN31" s="66">
        <f>SUM(CN6:CN30)</f>
        <v>-0.17229716574017964</v>
      </c>
      <c r="CO31" s="67"/>
      <c r="CP31" s="66">
        <f>SUM(CP7:CP30)</f>
        <v>1305.576</v>
      </c>
      <c r="CQ31" s="66">
        <f>SUM(CQ7:CQ30)</f>
        <v>1196.8520000000001</v>
      </c>
      <c r="CR31" s="66">
        <f>SUM(CR5:CR30)</f>
        <v>-111.10600000000005</v>
      </c>
      <c r="CS31" s="66">
        <f>SUM(CS7:CS30)</f>
        <v>3598.9219999999991</v>
      </c>
      <c r="CT31" s="66">
        <f>SUM(CT7:CT30)</f>
        <v>3275.2650000000003</v>
      </c>
      <c r="CU31" s="66">
        <f>SUM(CU5:CU30)</f>
        <v>-393.88699999999994</v>
      </c>
      <c r="CV31" s="66">
        <f>SUM(CV5:CV30)</f>
        <v>5.0782524916938128</v>
      </c>
      <c r="CW31" s="66">
        <f>SUM(CW5:CW30)</f>
        <v>4.6993667152040217</v>
      </c>
      <c r="CX31" s="66">
        <f>SUM(CX6:CX30)</f>
        <v>-0.36393725484248263</v>
      </c>
      <c r="CY31" s="69"/>
      <c r="CZ31" s="69"/>
    </row>
    <row r="32" spans="1:104" s="57" customFormat="1" ht="20.25" customHeight="1">
      <c r="A32" s="175" t="s">
        <v>20</v>
      </c>
      <c r="B32" s="175"/>
      <c r="C32" s="175"/>
      <c r="D32" s="58"/>
      <c r="E32" s="58"/>
      <c r="F32" s="59"/>
      <c r="G32" s="59"/>
      <c r="H32" s="59"/>
      <c r="I32" s="59"/>
      <c r="J32" s="60">
        <f>J31/26</f>
        <v>27.409961538461541</v>
      </c>
      <c r="K32" s="60">
        <f>K31/26</f>
        <v>20.450769230769236</v>
      </c>
      <c r="L32" s="60">
        <f>L31/26</f>
        <v>-7.3983461538461537</v>
      </c>
      <c r="M32" s="60"/>
      <c r="N32" s="60">
        <f>N31/26</f>
        <v>3.5936471311539209E-2</v>
      </c>
      <c r="O32" s="60">
        <f>O31/26</f>
        <v>2.7282103327114192E-2</v>
      </c>
      <c r="P32" s="60"/>
      <c r="Q32" s="60"/>
      <c r="R32" s="60">
        <f>R31/26</f>
        <v>23.473230769230774</v>
      </c>
      <c r="S32" s="60">
        <f>+S31/26</f>
        <v>23.329884615384621</v>
      </c>
      <c r="T32" s="60">
        <f>T31/26</f>
        <v>-0.69876923076923048</v>
      </c>
      <c r="U32" s="60"/>
      <c r="V32" s="60">
        <f>V31/26</f>
        <v>3.0701647516712595E-2</v>
      </c>
      <c r="W32" s="60">
        <f>W31/26</f>
        <v>3.1067885461324315E-2</v>
      </c>
      <c r="X32" s="60"/>
      <c r="Y32" s="60"/>
      <c r="Z32" s="60">
        <f>Z31/26</f>
        <v>19.270653846153841</v>
      </c>
      <c r="AA32" s="60">
        <f>AA31/26</f>
        <v>18.903153846153845</v>
      </c>
      <c r="AB32" s="60">
        <f>AB31/26</f>
        <v>-0.76111538461538442</v>
      </c>
      <c r="AC32" s="60"/>
      <c r="AD32" s="60">
        <f>AD31/26</f>
        <v>2.4840602410279747E-2</v>
      </c>
      <c r="AE32" s="60">
        <f>AE31/26</f>
        <v>2.5105310148494417E-2</v>
      </c>
      <c r="AF32" s="60"/>
      <c r="AG32" s="60"/>
      <c r="AH32" s="60">
        <f>AH31/26</f>
        <v>14.187346153846153</v>
      </c>
      <c r="AI32" s="60">
        <f>+AI31/26</f>
        <v>14.615</v>
      </c>
      <c r="AJ32" s="60">
        <f>AJ31/26</f>
        <v>0.12388461538461545</v>
      </c>
      <c r="AK32" s="60"/>
      <c r="AL32" s="60">
        <f>AL31/26</f>
        <v>1.8168619402469992E-2</v>
      </c>
      <c r="AM32" s="60">
        <f>AM31/26</f>
        <v>1.9853730934563E-2</v>
      </c>
      <c r="AN32" s="60">
        <f>AN31/26</f>
        <v>1.6851115320930105E-3</v>
      </c>
      <c r="AO32" s="60"/>
      <c r="AP32" s="60">
        <f>AP31/26</f>
        <v>10.672000000000001</v>
      </c>
      <c r="AQ32" s="60">
        <f>+AQ31/26</f>
        <v>8.6010000000000009</v>
      </c>
      <c r="AR32" s="60">
        <f>AR31/26</f>
        <v>-2.0710000000000006</v>
      </c>
      <c r="AS32" s="60"/>
      <c r="AT32" s="60">
        <f>AT31/26</f>
        <v>1.3985548143932332E-2</v>
      </c>
      <c r="AU32" s="60">
        <f>AU31/26</f>
        <v>1.1429446017432001E-2</v>
      </c>
      <c r="AV32" s="60">
        <f>AV31/26</f>
        <v>-2.5561021265003295E-3</v>
      </c>
      <c r="AW32" s="60"/>
      <c r="AX32" s="60">
        <f>AX31/26</f>
        <v>0</v>
      </c>
      <c r="AY32" s="60">
        <f>+AY31/26</f>
        <v>0</v>
      </c>
      <c r="AZ32" s="60">
        <f>AZ31/26</f>
        <v>0</v>
      </c>
      <c r="BA32" s="60"/>
      <c r="BB32" s="60">
        <f>BB31/26</f>
        <v>0</v>
      </c>
      <c r="BC32" s="60">
        <f>BC31/26</f>
        <v>0</v>
      </c>
      <c r="BD32" s="60"/>
      <c r="BE32" s="77"/>
      <c r="BF32" s="77"/>
      <c r="BG32" s="60"/>
      <c r="BH32" s="60">
        <f>BH31/26</f>
        <v>-10.975615384615386</v>
      </c>
      <c r="BI32" s="60">
        <f>BI31/26</f>
        <v>0.11473847588892792</v>
      </c>
      <c r="BJ32" s="60">
        <f>BJ31/26</f>
        <v>1.6148846153846148</v>
      </c>
      <c r="BK32" s="60">
        <f>+BK31/26</f>
        <v>2.3911923076923078</v>
      </c>
      <c r="BL32" s="60">
        <f>BL31/26</f>
        <v>0.86984615384615394</v>
      </c>
      <c r="BM32" s="60"/>
      <c r="BN32" s="60">
        <f>BN31/26</f>
        <v>1.9328616508689921E-3</v>
      </c>
      <c r="BO32" s="60">
        <f>BO31/26</f>
        <v>3.0731349514252432E-3</v>
      </c>
      <c r="BP32" s="60">
        <f>BP31/26</f>
        <v>1.1402733005562509E-3</v>
      </c>
      <c r="BQ32" s="60"/>
      <c r="BR32" s="60">
        <f>BR31/26</f>
        <v>13.37980769230769</v>
      </c>
      <c r="BS32" s="60">
        <f>+BS31/26</f>
        <v>11.903269230769231</v>
      </c>
      <c r="BT32" s="60">
        <f>BT31/26</f>
        <v>-1.6327307692307689</v>
      </c>
      <c r="BU32" s="60"/>
      <c r="BV32" s="60">
        <f>BV31/26</f>
        <v>1.8339207256525089E-2</v>
      </c>
      <c r="BW32" s="60">
        <f>BW31/26</f>
        <v>1.6249638854188023E-2</v>
      </c>
      <c r="BX32" s="60">
        <f>BX31/26</f>
        <v>-2.0895684023370695E-3</v>
      </c>
      <c r="BY32" s="60"/>
      <c r="BZ32" s="60">
        <f>BZ31/26</f>
        <v>16.158615384615384</v>
      </c>
      <c r="CA32" s="60">
        <f>+CA31/26</f>
        <v>17.095769230769232</v>
      </c>
      <c r="CB32" s="60">
        <f>CB31/26</f>
        <v>1.4626153846153847</v>
      </c>
      <c r="CC32" s="60"/>
      <c r="CD32" s="60">
        <f>CD31/26</f>
        <v>0</v>
      </c>
      <c r="CE32" s="60">
        <f>CE31/26</f>
        <v>0</v>
      </c>
      <c r="CF32" s="60">
        <f>CF31/26</f>
        <v>0</v>
      </c>
      <c r="CG32" s="60"/>
      <c r="CH32" s="60">
        <f>CH31/26</f>
        <v>22.041461538461537</v>
      </c>
      <c r="CI32" s="60">
        <f>+CI31/26</f>
        <v>16.462115384615387</v>
      </c>
      <c r="CJ32" s="60">
        <f>CJ31/26</f>
        <v>-4.9446538461538463</v>
      </c>
      <c r="CK32" s="60"/>
      <c r="CL32" s="60">
        <f>CL31/26</f>
        <v>2.8840251612094192E-2</v>
      </c>
      <c r="CM32" s="60">
        <f>CM31/26</f>
        <v>2.2213437545164208E-2</v>
      </c>
      <c r="CN32" s="60">
        <f>CN31/26</f>
        <v>-6.6268140669299858E-3</v>
      </c>
      <c r="CO32" s="77"/>
      <c r="CP32" s="77"/>
      <c r="CQ32" s="77"/>
      <c r="CR32" s="77"/>
      <c r="CS32" s="60">
        <f>CS31/26</f>
        <v>138.42007692307689</v>
      </c>
      <c r="CT32" s="60">
        <f>CT31/26</f>
        <v>125.97173076923079</v>
      </c>
      <c r="CU32" s="60"/>
      <c r="CV32" s="60">
        <f>CV31/26</f>
        <v>0.19531740352668511</v>
      </c>
      <c r="CW32" s="60">
        <f>(CW31)/26</f>
        <v>0.18074487366169315</v>
      </c>
      <c r="CX32" s="60">
        <f>CX31/26</f>
        <v>-1.3997586724710871E-2</v>
      </c>
      <c r="CY32" s="56"/>
      <c r="CZ32" s="6"/>
    </row>
    <row r="33" spans="1:102">
      <c r="A33" s="176"/>
      <c r="B33" s="176"/>
      <c r="C33" s="176"/>
      <c r="D33" s="54"/>
      <c r="E33" s="54"/>
      <c r="F33" s="55"/>
      <c r="G33" s="55"/>
      <c r="H33" s="55"/>
      <c r="I33" s="55"/>
      <c r="J33" s="44"/>
      <c r="K33" s="45"/>
      <c r="L33" s="45"/>
      <c r="M33" s="45"/>
      <c r="N33" s="45"/>
      <c r="O33" s="45"/>
      <c r="P33" s="45"/>
      <c r="Q33" s="45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81"/>
      <c r="CQ33" s="81"/>
      <c r="CR33" s="44"/>
      <c r="CS33" s="46"/>
      <c r="CT33" s="46"/>
      <c r="CU33" s="46"/>
      <c r="CV33" s="46"/>
      <c r="CW33" s="46"/>
      <c r="CX33" s="46"/>
    </row>
    <row r="34" spans="1:102" s="6" customFormat="1">
      <c r="A34" s="33"/>
      <c r="B34" s="168" t="s">
        <v>31</v>
      </c>
      <c r="C34" s="168"/>
      <c r="D34" s="49"/>
      <c r="E34" s="49"/>
      <c r="F34" s="50"/>
      <c r="G34" s="51"/>
      <c r="H34" s="52"/>
      <c r="I34" s="53"/>
      <c r="J34" s="44"/>
      <c r="K34" s="45"/>
      <c r="L34" s="45"/>
      <c r="M34" s="45"/>
      <c r="N34" s="45"/>
      <c r="O34" s="45"/>
      <c r="P34" s="45"/>
      <c r="Q34" s="45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79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81"/>
      <c r="CQ34" s="81"/>
      <c r="CR34" s="44"/>
      <c r="CS34" s="46"/>
      <c r="CT34" s="46"/>
      <c r="CU34" s="46"/>
      <c r="CV34" s="46"/>
      <c r="CW34" s="46"/>
      <c r="CX34" s="46"/>
    </row>
    <row r="35" spans="1:102" s="6" customFormat="1" ht="12.75" customHeight="1">
      <c r="A35" s="39"/>
      <c r="B35" s="168" t="s">
        <v>32</v>
      </c>
      <c r="C35" s="168"/>
      <c r="D35" s="74"/>
      <c r="E35" s="74"/>
      <c r="F35" s="38"/>
      <c r="G35" s="42"/>
      <c r="H35" s="12"/>
      <c r="I35" s="43"/>
      <c r="J35" s="47"/>
      <c r="K35" s="48"/>
      <c r="L35" s="48"/>
      <c r="M35" s="48"/>
      <c r="N35" s="48"/>
      <c r="O35" s="48"/>
      <c r="P35" s="48"/>
      <c r="Q35" s="48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174"/>
      <c r="BF35" s="174"/>
      <c r="BG35" s="47"/>
      <c r="BH35" s="47"/>
      <c r="BI35" s="85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171"/>
      <c r="CP35" s="171"/>
      <c r="CQ35" s="171"/>
      <c r="CR35" s="171"/>
      <c r="CS35" s="46"/>
      <c r="CT35" s="46"/>
      <c r="CU35" s="46"/>
      <c r="CV35" s="46"/>
      <c r="CW35" s="46"/>
      <c r="CX35" s="46"/>
    </row>
    <row r="36" spans="1:102" s="6" customFormat="1" ht="13.5" customHeight="1">
      <c r="A36" s="40"/>
      <c r="B36" s="170" t="s">
        <v>19</v>
      </c>
      <c r="C36" s="170"/>
      <c r="D36" s="74"/>
      <c r="E36" s="74"/>
      <c r="F36" s="38"/>
      <c r="G36" s="2"/>
      <c r="H36" s="2"/>
      <c r="I36" s="2"/>
      <c r="J36" s="7"/>
      <c r="K36" s="8"/>
      <c r="L36" s="8"/>
      <c r="M36" s="8"/>
      <c r="N36" s="8"/>
      <c r="O36" s="8"/>
      <c r="P36" s="8"/>
      <c r="Q36" s="8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47"/>
      <c r="BF36" s="4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171"/>
      <c r="CP36" s="171"/>
      <c r="CQ36" s="171"/>
      <c r="CR36" s="171"/>
    </row>
    <row r="37" spans="1:102" s="6" customFormat="1">
      <c r="A37" s="41"/>
      <c r="B37" s="172"/>
      <c r="C37" s="172"/>
      <c r="D37" s="74"/>
      <c r="E37" s="74"/>
      <c r="F37" s="38"/>
      <c r="G37" s="2"/>
      <c r="H37" s="2"/>
      <c r="I37" s="2"/>
      <c r="J37" s="7"/>
      <c r="K37" s="8"/>
      <c r="L37" s="8"/>
      <c r="M37" s="8"/>
      <c r="N37" s="8"/>
      <c r="O37" s="8"/>
      <c r="P37" s="8"/>
      <c r="Q37" s="8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47"/>
      <c r="BF37" s="78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173"/>
      <c r="CP37" s="173"/>
      <c r="CQ37" s="173"/>
      <c r="CR37" s="173"/>
    </row>
    <row r="38" spans="1:102" s="6" customFormat="1">
      <c r="A38" s="29"/>
      <c r="B38" s="168" t="s">
        <v>36</v>
      </c>
      <c r="C38" s="168"/>
      <c r="D38" s="168"/>
      <c r="E38" s="168"/>
      <c r="F38" s="168"/>
      <c r="G38" s="2"/>
      <c r="H38" s="2"/>
      <c r="I38" s="2"/>
      <c r="J38" s="7"/>
      <c r="K38" s="8"/>
      <c r="L38" s="8"/>
      <c r="M38" s="8"/>
      <c r="N38" s="8"/>
      <c r="O38" s="8"/>
      <c r="P38" s="8"/>
      <c r="Q38" s="8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174"/>
      <c r="CP38" s="174"/>
      <c r="CQ38" s="174"/>
      <c r="CR38" s="174"/>
    </row>
    <row r="39" spans="1:102" s="6" customFormat="1">
      <c r="A39" s="31"/>
      <c r="B39" s="168" t="s">
        <v>71</v>
      </c>
      <c r="C39" s="168"/>
      <c r="D39" s="74"/>
      <c r="E39" s="74"/>
      <c r="F39" s="38"/>
      <c r="G39" s="2"/>
      <c r="H39" s="2"/>
      <c r="I39" s="2"/>
      <c r="J39" s="7"/>
      <c r="K39" s="8"/>
      <c r="L39" s="8"/>
      <c r="M39" s="8"/>
      <c r="N39" s="8"/>
      <c r="O39" s="8"/>
      <c r="P39" s="8"/>
      <c r="Q39" s="8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6"/>
      <c r="CP39" s="76"/>
      <c r="CQ39" s="76"/>
      <c r="CR39" s="76"/>
    </row>
    <row r="40" spans="1:102" s="6" customFormat="1">
      <c r="A40" s="61"/>
      <c r="B40" s="3" t="s">
        <v>72</v>
      </c>
      <c r="C40" s="5"/>
      <c r="D40" s="3"/>
      <c r="E40" s="3"/>
      <c r="F40" s="2"/>
      <c r="G40" s="2"/>
      <c r="H40" s="2"/>
      <c r="I40" s="2"/>
      <c r="J40" s="7"/>
      <c r="K40" s="8"/>
      <c r="L40" s="8"/>
      <c r="M40" s="8"/>
      <c r="N40" s="8"/>
      <c r="O40" s="8"/>
      <c r="P40" s="8"/>
      <c r="Q40" s="8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169"/>
      <c r="CP40" s="169"/>
      <c r="CQ40" s="169"/>
      <c r="CR40" s="169"/>
    </row>
    <row r="41" spans="1:102">
      <c r="CO41" s="169"/>
      <c r="CP41" s="169"/>
      <c r="CQ41" s="169"/>
      <c r="CR41" s="169"/>
    </row>
    <row r="42" spans="1:102">
      <c r="CR42" s="75"/>
    </row>
  </sheetData>
  <sheetProtection password="EE95" sheet="1" formatCells="0" formatColumns="0" formatRows="0" insertColumns="0" insertRows="0" insertHyperlinks="0" deleteColumns="0" deleteRows="0" sort="0" autoFilter="0" pivotTables="0"/>
  <mergeCells count="66">
    <mergeCell ref="A31:B31"/>
    <mergeCell ref="CO41:CR41"/>
    <mergeCell ref="B36:C36"/>
    <mergeCell ref="CO36:CR36"/>
    <mergeCell ref="B37:C37"/>
    <mergeCell ref="CO37:CR37"/>
    <mergeCell ref="B38:F38"/>
    <mergeCell ref="CO38:CR38"/>
    <mergeCell ref="C21:D21"/>
    <mergeCell ref="C22:D22"/>
    <mergeCell ref="C19:D19"/>
    <mergeCell ref="B39:C39"/>
    <mergeCell ref="CO40:CR40"/>
    <mergeCell ref="CO35:CR35"/>
    <mergeCell ref="C26:D26"/>
    <mergeCell ref="C27:D27"/>
    <mergeCell ref="C28:D28"/>
    <mergeCell ref="C29:D29"/>
    <mergeCell ref="C30:D30"/>
    <mergeCell ref="A32:C32"/>
    <mergeCell ref="A33:C33"/>
    <mergeCell ref="B34:C34"/>
    <mergeCell ref="B35:C35"/>
    <mergeCell ref="BE35:BF35"/>
    <mergeCell ref="BJ2:BQ3"/>
    <mergeCell ref="BR2:BY3"/>
    <mergeCell ref="BZ2:CG3"/>
    <mergeCell ref="BI2:BI4"/>
    <mergeCell ref="C25:D25"/>
    <mergeCell ref="C11:D11"/>
    <mergeCell ref="C12:D12"/>
    <mergeCell ref="C13:D13"/>
    <mergeCell ref="C14:D14"/>
    <mergeCell ref="C15:D15"/>
    <mergeCell ref="C16:D16"/>
    <mergeCell ref="C17:D17"/>
    <mergeCell ref="C18:D18"/>
    <mergeCell ref="C23:D23"/>
    <mergeCell ref="C24:D24"/>
    <mergeCell ref="C20:D20"/>
    <mergeCell ref="Z2:AG3"/>
    <mergeCell ref="AH2:AO3"/>
    <mergeCell ref="AP2:AW3"/>
    <mergeCell ref="AX2:BE3"/>
    <mergeCell ref="BF2:BF4"/>
    <mergeCell ref="C8:D8"/>
    <mergeCell ref="C9:D9"/>
    <mergeCell ref="C10:D10"/>
    <mergeCell ref="CZ2:CZ4"/>
    <mergeCell ref="C5:D5"/>
    <mergeCell ref="C6:D6"/>
    <mergeCell ref="CS2:CX3"/>
    <mergeCell ref="BG2:BG4"/>
    <mergeCell ref="R2:Y3"/>
    <mergeCell ref="CP2:CP4"/>
    <mergeCell ref="CQ2:CQ4"/>
    <mergeCell ref="CR2:CR4"/>
    <mergeCell ref="BH2:BH4"/>
    <mergeCell ref="CY2:CY4"/>
    <mergeCell ref="C7:D7"/>
    <mergeCell ref="CH2:CO3"/>
    <mergeCell ref="A2:A4"/>
    <mergeCell ref="B2:B4"/>
    <mergeCell ref="C2:C4"/>
    <mergeCell ref="F2:I2"/>
    <mergeCell ref="J2:Q3"/>
  </mergeCells>
  <pageMargins left="0.70866141732283472" right="0.70866141732283472" top="0.74803149606299213" bottom="0.74803149606299213" header="0.31496062992125984" footer="0.31496062992125984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2025-01-10T10:07:06Z</cp:lastPrinted>
  <dcterms:created xsi:type="dcterms:W3CDTF">1996-10-08T23:32:33Z</dcterms:created>
  <dcterms:modified xsi:type="dcterms:W3CDTF">2026-03-18T10:15:44Z</dcterms:modified>
</cp:coreProperties>
</file>