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tabRatio="715" activeTab="2"/>
  </bookViews>
  <sheets>
    <sheet name="Поломское Общий" sheetId="51" r:id="rId1"/>
    <sheet name="Труда 19" sheetId="42" r:id="rId2"/>
    <sheet name="Пушкина 13" sheetId="43" r:id="rId3"/>
    <sheet name="Пушкина 10" sheetId="41" r:id="rId4"/>
    <sheet name="Пушкина 5" sheetId="39" r:id="rId5"/>
    <sheet name="Осипенко 3" sheetId="38" r:id="rId6"/>
    <sheet name="Н 24" sheetId="36" r:id="rId7"/>
    <sheet name="Н 10" sheetId="37" r:id="rId8"/>
    <sheet name="Н 8" sheetId="35" r:id="rId9"/>
    <sheet name="Н 6" sheetId="34" r:id="rId10"/>
    <sheet name="Мех 31" sheetId="33" r:id="rId11"/>
    <sheet name="Лом 69" sheetId="31" r:id="rId12"/>
    <sheet name="Лом 67" sheetId="30" r:id="rId13"/>
    <sheet name="Лом 65А" sheetId="29" r:id="rId14"/>
    <sheet name="Лом 65" sheetId="28" r:id="rId15"/>
    <sheet name="Лом 63" sheetId="27" r:id="rId16"/>
    <sheet name="Лом 61" sheetId="25" r:id="rId17"/>
    <sheet name="Лен 54" sheetId="24" r:id="rId18"/>
    <sheet name="Лен 46" sheetId="21" r:id="rId19"/>
    <sheet name="Ж 18" sheetId="20" r:id="rId20"/>
    <sheet name="Ж 16" sheetId="19" r:id="rId21"/>
    <sheet name="Ж 13" sheetId="18" r:id="rId22"/>
    <sheet name="Ж 4" sheetId="17" r:id="rId23"/>
    <sheet name="Владыкина 4" sheetId="16" r:id="rId24"/>
    <sheet name="БГ10" sheetId="15" r:id="rId25"/>
    <sheet name="БГ9" sheetId="14" r:id="rId26"/>
    <sheet name="БГ7" sheetId="13" r:id="rId27"/>
    <sheet name="БГ5" sheetId="11" r:id="rId28"/>
    <sheet name="БГ3" sheetId="10" r:id="rId29"/>
    <sheet name="БГ2" sheetId="9" r:id="rId30"/>
    <sheet name="БГ1" sheetId="6" r:id="rId31"/>
    <sheet name="Азина 24" sheetId="1" r:id="rId32"/>
  </sheets>
  <calcPr calcId="125725"/>
</workbook>
</file>

<file path=xl/calcChain.xml><?xml version="1.0" encoding="utf-8"?>
<calcChain xmlns="http://schemas.openxmlformats.org/spreadsheetml/2006/main">
  <c r="C17" i="35"/>
  <c r="C197" i="51"/>
  <c r="C192"/>
  <c r="C187"/>
  <c r="C182"/>
  <c r="C177"/>
  <c r="C166"/>
  <c r="C160"/>
  <c r="C156"/>
  <c r="C153"/>
  <c r="C152"/>
  <c r="C159" s="1"/>
  <c r="C151"/>
  <c r="C150"/>
  <c r="C157" s="1"/>
  <c r="C149"/>
  <c r="D139"/>
  <c r="C133"/>
  <c r="C129"/>
  <c r="C126"/>
  <c r="C125"/>
  <c r="C132" s="1"/>
  <c r="C124"/>
  <c r="C123"/>
  <c r="C130" s="1"/>
  <c r="C122"/>
  <c r="D112"/>
  <c r="C106"/>
  <c r="C102"/>
  <c r="C99"/>
  <c r="C98"/>
  <c r="C105" s="1"/>
  <c r="C97"/>
  <c r="C96"/>
  <c r="C103" s="1"/>
  <c r="C95"/>
  <c r="D85"/>
  <c r="C79"/>
  <c r="C75"/>
  <c r="C72"/>
  <c r="C71"/>
  <c r="C78" s="1"/>
  <c r="C70"/>
  <c r="C69"/>
  <c r="C76" s="1"/>
  <c r="C68"/>
  <c r="D58"/>
  <c r="C53"/>
  <c r="C49"/>
  <c r="C46"/>
  <c r="C45"/>
  <c r="C52" s="1"/>
  <c r="C44"/>
  <c r="C43"/>
  <c r="C50" s="1"/>
  <c r="C42"/>
  <c r="D32"/>
  <c r="C172"/>
  <c r="C27"/>
  <c r="C23"/>
  <c r="C19"/>
  <c r="C18"/>
  <c r="C26" s="1"/>
  <c r="C17"/>
  <c r="C16"/>
  <c r="C24" s="1"/>
  <c r="C15"/>
  <c r="D5"/>
  <c r="C25" i="39"/>
  <c r="C154" i="51" l="1"/>
  <c r="C161"/>
  <c r="C134"/>
  <c r="C127"/>
  <c r="C100"/>
  <c r="C107"/>
  <c r="C73"/>
  <c r="C80"/>
  <c r="C47"/>
  <c r="C54"/>
  <c r="C21"/>
  <c r="C28"/>
  <c r="C19" i="38"/>
  <c r="C18"/>
  <c r="C17"/>
  <c r="C16"/>
  <c r="D6" i="36" l="1"/>
  <c r="D6" i="35" l="1"/>
  <c r="C26" i="27" l="1"/>
  <c r="C25"/>
  <c r="C30" i="16" l="1"/>
  <c r="C17"/>
  <c r="C18" i="14" l="1"/>
  <c r="C17" i="1" l="1"/>
  <c r="C47" i="43" l="1"/>
  <c r="C39"/>
  <c r="C32"/>
  <c r="C24"/>
  <c r="C20"/>
  <c r="C19"/>
  <c r="C18"/>
  <c r="C43" s="1"/>
  <c r="C17"/>
  <c r="C25" s="1"/>
  <c r="C16"/>
  <c r="D6"/>
  <c r="C47" i="42"/>
  <c r="C39"/>
  <c r="C32"/>
  <c r="C24"/>
  <c r="C20"/>
  <c r="C19"/>
  <c r="C18"/>
  <c r="C43" s="1"/>
  <c r="C16"/>
  <c r="C22" l="1"/>
  <c r="C34" i="43"/>
  <c r="C22"/>
  <c r="C25" i="42"/>
  <c r="C34" s="1"/>
  <c r="C47" i="41" l="1"/>
  <c r="C39"/>
  <c r="C32"/>
  <c r="C24"/>
  <c r="C20"/>
  <c r="C19"/>
  <c r="C18"/>
  <c r="C43" s="1"/>
  <c r="C17"/>
  <c r="C25" s="1"/>
  <c r="C16"/>
  <c r="D6"/>
  <c r="C20" i="38"/>
  <c r="C32"/>
  <c r="C25"/>
  <c r="C24"/>
  <c r="C22" i="41" l="1"/>
  <c r="C34"/>
  <c r="C47" i="39" l="1"/>
  <c r="C39"/>
  <c r="C32"/>
  <c r="C20"/>
  <c r="C43"/>
  <c r="C47" i="38"/>
  <c r="C39"/>
  <c r="C43"/>
  <c r="D6"/>
  <c r="C47" i="37"/>
  <c r="C39"/>
  <c r="C32"/>
  <c r="C24"/>
  <c r="C20"/>
  <c r="C19"/>
  <c r="C18"/>
  <c r="C43" s="1"/>
  <c r="C17"/>
  <c r="C25" s="1"/>
  <c r="C34" s="1"/>
  <c r="C16"/>
  <c r="D6"/>
  <c r="C47" i="36"/>
  <c r="C39"/>
  <c r="C32"/>
  <c r="C24"/>
  <c r="C20"/>
  <c r="C19"/>
  <c r="C18"/>
  <c r="C43" s="1"/>
  <c r="C25"/>
  <c r="C16"/>
  <c r="C47" i="35"/>
  <c r="C39"/>
  <c r="C32"/>
  <c r="C24"/>
  <c r="C20"/>
  <c r="C19"/>
  <c r="C18"/>
  <c r="C43" s="1"/>
  <c r="C25"/>
  <c r="C16"/>
  <c r="C47" i="34"/>
  <c r="C39"/>
  <c r="C32"/>
  <c r="C24"/>
  <c r="C20"/>
  <c r="C19"/>
  <c r="C18"/>
  <c r="C43" s="1"/>
  <c r="C17"/>
  <c r="C25" s="1"/>
  <c r="C16"/>
  <c r="C42" i="33"/>
  <c r="C35"/>
  <c r="C24"/>
  <c r="C20"/>
  <c r="C19"/>
  <c r="C18"/>
  <c r="C46" s="1"/>
  <c r="C25"/>
  <c r="C16"/>
  <c r="C46" i="31"/>
  <c r="C38"/>
  <c r="C31"/>
  <c r="C24"/>
  <c r="C20"/>
  <c r="C19"/>
  <c r="C18"/>
  <c r="C42" s="1"/>
  <c r="C17"/>
  <c r="C25" s="1"/>
  <c r="C16"/>
  <c r="D6"/>
  <c r="C45" i="30"/>
  <c r="C37"/>
  <c r="C30"/>
  <c r="C24"/>
  <c r="C20"/>
  <c r="C19"/>
  <c r="C18"/>
  <c r="C41" s="1"/>
  <c r="C17"/>
  <c r="C25" s="1"/>
  <c r="C16"/>
  <c r="D6"/>
  <c r="C45" i="29"/>
  <c r="C37"/>
  <c r="C30"/>
  <c r="C24"/>
  <c r="C20"/>
  <c r="C19"/>
  <c r="C18"/>
  <c r="C41" s="1"/>
  <c r="C17"/>
  <c r="C25" s="1"/>
  <c r="C32" s="1"/>
  <c r="C16"/>
  <c r="D6"/>
  <c r="C45" i="28"/>
  <c r="C37"/>
  <c r="C30"/>
  <c r="C24"/>
  <c r="C20"/>
  <c r="C19"/>
  <c r="C18"/>
  <c r="C41" s="1"/>
  <c r="C17"/>
  <c r="C25" s="1"/>
  <c r="C16"/>
  <c r="D6"/>
  <c r="C45" i="27"/>
  <c r="C37"/>
  <c r="C30"/>
  <c r="C24"/>
  <c r="C20"/>
  <c r="C19"/>
  <c r="C18"/>
  <c r="C41" s="1"/>
  <c r="C17"/>
  <c r="C16"/>
  <c r="D6"/>
  <c r="C45" i="25"/>
  <c r="C37"/>
  <c r="C30"/>
  <c r="C24"/>
  <c r="C20"/>
  <c r="C19"/>
  <c r="C18"/>
  <c r="C41" s="1"/>
  <c r="C17"/>
  <c r="C25" s="1"/>
  <c r="C16"/>
  <c r="D6"/>
  <c r="C45" i="24"/>
  <c r="C37"/>
  <c r="C30"/>
  <c r="C24"/>
  <c r="C20"/>
  <c r="C19"/>
  <c r="C18"/>
  <c r="C41" s="1"/>
  <c r="C17"/>
  <c r="C25" s="1"/>
  <c r="C16"/>
  <c r="D6"/>
  <c r="C45" i="21"/>
  <c r="C37"/>
  <c r="C30"/>
  <c r="C24"/>
  <c r="C20"/>
  <c r="C19"/>
  <c r="C29" s="1"/>
  <c r="C18"/>
  <c r="C41" s="1"/>
  <c r="C17"/>
  <c r="C25" s="1"/>
  <c r="C16"/>
  <c r="D6"/>
  <c r="C16" i="18"/>
  <c r="C40" i="20"/>
  <c r="C33"/>
  <c r="C24"/>
  <c r="C20"/>
  <c r="C19"/>
  <c r="C32" s="1"/>
  <c r="C18"/>
  <c r="C44" s="1"/>
  <c r="C25"/>
  <c r="C16"/>
  <c r="C40" i="19"/>
  <c r="C33"/>
  <c r="C24"/>
  <c r="C20"/>
  <c r="C19"/>
  <c r="C32" s="1"/>
  <c r="C18"/>
  <c r="C44" s="1"/>
  <c r="C17"/>
  <c r="C25" s="1"/>
  <c r="C16"/>
  <c r="D6"/>
  <c r="C40" i="18"/>
  <c r="C33"/>
  <c r="C24"/>
  <c r="C20"/>
  <c r="C19"/>
  <c r="C32" s="1"/>
  <c r="C18"/>
  <c r="C44" s="1"/>
  <c r="C25"/>
  <c r="C40" i="17"/>
  <c r="C33"/>
  <c r="C24"/>
  <c r="C20"/>
  <c r="C19"/>
  <c r="C32" s="1"/>
  <c r="C18"/>
  <c r="C44" s="1"/>
  <c r="C25"/>
  <c r="C16"/>
  <c r="C38" i="16"/>
  <c r="C31"/>
  <c r="C22"/>
  <c r="C18"/>
  <c r="C42"/>
  <c r="C16"/>
  <c r="C23" s="1"/>
  <c r="C15"/>
  <c r="C33" i="15"/>
  <c r="C24"/>
  <c r="C20"/>
  <c r="C19"/>
  <c r="C32" s="1"/>
  <c r="C18"/>
  <c r="C44" s="1"/>
  <c r="C17"/>
  <c r="C25" s="1"/>
  <c r="C16"/>
  <c r="D6"/>
  <c r="C33" i="14"/>
  <c r="C24"/>
  <c r="C20"/>
  <c r="C19"/>
  <c r="C32" s="1"/>
  <c r="C44"/>
  <c r="C17"/>
  <c r="C25" s="1"/>
  <c r="C16"/>
  <c r="D6" i="13"/>
  <c r="C33"/>
  <c r="C24"/>
  <c r="C20"/>
  <c r="C19"/>
  <c r="C32" s="1"/>
  <c r="C18"/>
  <c r="C44" s="1"/>
  <c r="C17"/>
  <c r="C25" s="1"/>
  <c r="C16"/>
  <c r="C40" i="1"/>
  <c r="C34" i="39" l="1"/>
  <c r="C22" i="34"/>
  <c r="C33" i="31"/>
  <c r="C22" i="25"/>
  <c r="C22" i="21"/>
  <c r="C34" i="36"/>
  <c r="C35" i="13"/>
  <c r="C34" i="38"/>
  <c r="C22" i="39"/>
  <c r="C22" i="38"/>
  <c r="C22" i="37"/>
  <c r="C34" i="35"/>
  <c r="C22" i="36"/>
  <c r="C22" i="35"/>
  <c r="C34" i="34"/>
  <c r="C37" i="33"/>
  <c r="C22"/>
  <c r="C22" i="30"/>
  <c r="C22" i="31"/>
  <c r="C32" i="30"/>
  <c r="C32" i="28"/>
  <c r="C22" i="29"/>
  <c r="C22" i="28"/>
  <c r="C32" i="27"/>
  <c r="C22"/>
  <c r="C32" i="25"/>
  <c r="C22" i="24"/>
  <c r="C32"/>
  <c r="C32" i="21"/>
  <c r="C35" i="20"/>
  <c r="C22"/>
  <c r="C35" i="19"/>
  <c r="C22"/>
  <c r="C35" i="18"/>
  <c r="C22"/>
  <c r="C22" i="17"/>
  <c r="C20" i="16"/>
  <c r="C35" i="17"/>
  <c r="C33" i="16"/>
  <c r="C22" i="15"/>
  <c r="C40" s="1"/>
  <c r="C35"/>
  <c r="C22" i="14"/>
  <c r="C40" s="1"/>
  <c r="C35"/>
  <c r="C22" i="13"/>
  <c r="C40" s="1"/>
  <c r="C17" i="11"/>
  <c r="C25" s="1"/>
  <c r="C17" i="10"/>
  <c r="C25" s="1"/>
  <c r="C17" i="9"/>
  <c r="C25" s="1"/>
  <c r="C17" i="6"/>
  <c r="C33" i="11"/>
  <c r="C24"/>
  <c r="C20"/>
  <c r="C19"/>
  <c r="C32" s="1"/>
  <c r="C18"/>
  <c r="C44" s="1"/>
  <c r="C16"/>
  <c r="C33" i="10"/>
  <c r="C24"/>
  <c r="C20"/>
  <c r="C19"/>
  <c r="C32" s="1"/>
  <c r="C18"/>
  <c r="C44" s="1"/>
  <c r="C16"/>
  <c r="D6"/>
  <c r="C40" i="9"/>
  <c r="C37" i="6"/>
  <c r="C33" i="9"/>
  <c r="C24"/>
  <c r="C20"/>
  <c r="C19"/>
  <c r="C32" s="1"/>
  <c r="C18"/>
  <c r="C44" s="1"/>
  <c r="C16"/>
  <c r="D6"/>
  <c r="D6" i="6"/>
  <c r="C30"/>
  <c r="C24"/>
  <c r="C20"/>
  <c r="C19"/>
  <c r="C18"/>
  <c r="C41" s="1"/>
  <c r="C25"/>
  <c r="C16"/>
  <c r="C22" l="1"/>
  <c r="C22" i="11"/>
  <c r="C40" s="1"/>
  <c r="C22" i="10"/>
  <c r="C40" s="1"/>
  <c r="C35" i="11"/>
  <c r="C35" i="9"/>
  <c r="C35" i="10"/>
  <c r="C22" i="9"/>
  <c r="C32" i="6"/>
  <c r="C25" i="1"/>
  <c r="C20"/>
  <c r="C19"/>
  <c r="C18"/>
  <c r="C44" s="1"/>
  <c r="C16"/>
  <c r="C33"/>
  <c r="C32"/>
  <c r="C24"/>
  <c r="C35" l="1"/>
  <c r="C22" l="1"/>
</calcChain>
</file>

<file path=xl/sharedStrings.xml><?xml version="1.0" encoding="utf-8"?>
<sst xmlns="http://schemas.openxmlformats.org/spreadsheetml/2006/main" count="2816" uniqueCount="280">
  <si>
    <t>Отчет о выполнении договора на техническое обслуживание МКД</t>
  </si>
  <si>
    <t>№</t>
  </si>
  <si>
    <t>Показатель</t>
  </si>
  <si>
    <t>Пояснения для заполнения</t>
  </si>
  <si>
    <t>Сумма, руб</t>
  </si>
  <si>
    <t>Отражается величина остатка на лицевом счете на конец предыдущего года (отчётного периода)</t>
  </si>
  <si>
    <t xml:space="preserve">Отражается сумма начислений за период. </t>
  </si>
  <si>
    <t>работы по текущему, аварийному и капитальному ремонту, реконструкции и новому строительству Общего имущества МКД;</t>
  </si>
  <si>
    <t>Услуги по проверке загазованности подвалов</t>
  </si>
  <si>
    <t>Целевой взнос  по решению общего собрания собственников МКД</t>
  </si>
  <si>
    <t>Иные услуги, работы</t>
  </si>
  <si>
    <t>2.1</t>
  </si>
  <si>
    <t>2.2</t>
  </si>
  <si>
    <t>2.3</t>
  </si>
  <si>
    <t>2.4</t>
  </si>
  <si>
    <t>2.5</t>
  </si>
  <si>
    <t>2.6</t>
  </si>
  <si>
    <t>ВСЕГО</t>
  </si>
  <si>
    <t>5</t>
  </si>
  <si>
    <t>6</t>
  </si>
  <si>
    <t>СПРАВОЧНО</t>
  </si>
  <si>
    <t>Общая площадь жилых помещений в МКД, м2</t>
  </si>
  <si>
    <t>услуги и работы по надлежащему содержанию Общего имущества МКД, руб</t>
  </si>
  <si>
    <t>услуги по правлению МКД, руб</t>
  </si>
  <si>
    <t>услуги по правлению МКД</t>
  </si>
  <si>
    <t>услуги и работы по надлежащему содержанию Общего имущества МКД</t>
  </si>
  <si>
    <t>Начислено, руб:</t>
  </si>
  <si>
    <t>работы по текущему, аварийному и капитальному ремонту, реконструкции и новому строительству, руб</t>
  </si>
  <si>
    <t>Услуги по проверке загазованности подвалов, руб</t>
  </si>
  <si>
    <t>Целевой взнос  по решению общего собрания собственников МКД, руб</t>
  </si>
  <si>
    <t>Выполнено работ (оказано услуг) за период с 01.01.2023г. по 31.12.2023 г, руб:</t>
  </si>
  <si>
    <t>3</t>
  </si>
  <si>
    <t>3.1</t>
  </si>
  <si>
    <t>3.2</t>
  </si>
  <si>
    <t>3.3</t>
  </si>
  <si>
    <t>3.3.1</t>
  </si>
  <si>
    <t>3.3.2</t>
  </si>
  <si>
    <t>3.3.3</t>
  </si>
  <si>
    <t>3.3.4</t>
  </si>
  <si>
    <t>3.5</t>
  </si>
  <si>
    <t>3.6</t>
  </si>
  <si>
    <t>3.4</t>
  </si>
  <si>
    <t>ПЛАТЁЖНАЯ ДИСЦИПЛИНА</t>
  </si>
  <si>
    <t>Задолженность/Переплата собственниками помещений/нанимателями на начало периода, всего.</t>
  </si>
  <si>
    <t>Отражается суммарная величина начислений собственниками/нанимателями помещений, сформированная за отчетный период</t>
  </si>
  <si>
    <t>Задолженность/Переплата собственниками помещений/нанимателями на конец периода, всего (стр.5 + стр.6 – стр.7).</t>
  </si>
  <si>
    <t>4</t>
  </si>
  <si>
    <t>7</t>
  </si>
  <si>
    <t>за прочие услуги</t>
  </si>
  <si>
    <t>ИСПОЛЬЗОВАНИЕ ОБЩЕГО ИМУЩЕСТВА МКД</t>
  </si>
  <si>
    <t>Доходы полученные от использования общего имущества</t>
  </si>
  <si>
    <t>Отражается суммарная величина задолженности (со знаком +)/ Переплаты (со знаком -), сформированная на начало периода</t>
  </si>
  <si>
    <t>Отражается суммарная величина доходов</t>
  </si>
  <si>
    <t>Начислено собственникам помещений за отчётный период, всего, руб</t>
  </si>
  <si>
    <t>Оплачено собственниками помещений за период, всего, руб</t>
  </si>
  <si>
    <t>Директор ООО "КезКоммунСервис"</t>
  </si>
  <si>
    <t>Представитель собственников МКД</t>
  </si>
  <si>
    <t>М.З. Касимов</t>
  </si>
  <si>
    <t xml:space="preserve">Приложение №2  к  ПУБЛИЧНОМУ ДОГОВОРУ  на техническое обслуживание многоквартирного дома по адресу: 427580, Удмуртская Республика, п.Кез, ул.Азина, 24
</t>
  </si>
  <si>
    <r>
      <t xml:space="preserve">Справочно.Остаток денежных средств на </t>
    </r>
    <r>
      <rPr>
        <b/>
        <sz val="8"/>
        <color rgb="FFFF0000"/>
        <rFont val="Calibri"/>
        <family val="2"/>
        <charset val="204"/>
        <scheme val="minor"/>
      </rPr>
      <t>31.12.2024</t>
    </r>
    <r>
      <rPr>
        <b/>
        <sz val="8"/>
        <color theme="1"/>
        <rFont val="Calibri"/>
        <family val="2"/>
        <charset val="204"/>
        <scheme val="minor"/>
      </rPr>
      <t xml:space="preserve"> г по статье "Работы по текущему, аварийному и кап. ремонту, реконструкции и новому строительству Общего имущества МКД.</t>
    </r>
  </si>
  <si>
    <t>3.3.5</t>
  </si>
  <si>
    <t xml:space="preserve">Приложение №2  к  ПУБЛИЧНОМУ ДОГОВОРУ  на техническое обслуживание многоквартирного дома по адресу: 427580, Удмуртская Республика, п.Кез, ул. Б-Городок, 1
</t>
  </si>
  <si>
    <t>размер платы с 01.01.204 года за комплекс услуг и  работ по тех обслуживанию МКД в составе , руб</t>
  </si>
  <si>
    <t>Задолженность/Переплата собственниками помещений/нанимателями на конец периода, всего (стр.5 - стр.6 – стр.7).</t>
  </si>
  <si>
    <t xml:space="preserve">Приложение №2  к  ПУБЛИЧНОМУ ДОГОВОРУ  на техническое обслуживание многоквартирного дома по адресу: 427580, Удмуртская Республика, п.Кез, ул. Б-Городок, 2
</t>
  </si>
  <si>
    <t xml:space="preserve">Приложение №2  к  ПУБЛИЧНОМУ ДОГОВОРУ  на техническое обслуживание многоквартирного дома по адресу: 427580, Удмуртская Республика, п.Кез, ул. Б-Городок, 3
</t>
  </si>
  <si>
    <t xml:space="preserve">Приложение №2  к  ПУБЛИЧНОМУ ДОГОВОРУ  на техническое обслуживание многоквартирного дома по адресу: 427580, Удмуртская Республика, п.Кез, ул. Б-Городок, 5
</t>
  </si>
  <si>
    <t xml:space="preserve">Приложение №2  к  ПУБЛИЧНОМУ ДОГОВОРУ  на техническое обслуживание многоквартирного дома по адресу: 427580, Удмуртская Республика, п.Кез, ул. Б-Городок, 7
</t>
  </si>
  <si>
    <t>________</t>
  </si>
  <si>
    <t>_______</t>
  </si>
  <si>
    <t xml:space="preserve">Приложение №2  к  ПУБЛИЧНОМУ ДОГОВОРУ  на техническое обслуживание многоквартирного дома по адресу: 427580, Удмуртская Республика, п.Кез, ул. Б-Городок, 9
</t>
  </si>
  <si>
    <t xml:space="preserve">Приложение №2  к  ПУБЛИЧНОМУ ДОГОВОРУ  на техническое обслуживание многоквартирного дома по адресу: 427580, Удмуртская Республика, п.Кез, ул. Б-Городок, 10
</t>
  </si>
  <si>
    <t xml:space="preserve">Приложение №2  к  ПУБЛИЧНОМУ ДОГОВОРУ  на техническое обслуживание многоквартирного дома по адресу: 427580, Удмуртская Республика, п.Кез, ул. Владыкина,4
</t>
  </si>
  <si>
    <t xml:space="preserve">Приложение №2  к  ПУБЛИЧНОМУ ДОГОВОРУ  на техническое обслуживание многоквартирного дома по адресу: 427580, Удмуртская Республика, п.Кез, ул.Железнодорожная, 4 </t>
  </si>
  <si>
    <t>№1 "Отделочные работы</t>
  </si>
  <si>
    <t>Приложение №2  к  ПУБЛИЧНОМУ ДОГОВОРУ  на техническое обслуживание многоквартирного дома по адресу: 427580, Удмуртская Республика, п.Кез, ул.Железнодорожная,13</t>
  </si>
  <si>
    <t>25,89/23,29</t>
  </si>
  <si>
    <t>13,6/11,00</t>
  </si>
  <si>
    <t>Приложение №2  к  ПУБЛИЧНОМУ ДОГОВОРУ  на техническое обслуживание многоквартирного дома по адресу: 427580, Удмуртская Республика, п.Кез, ул.Железнодорожная,16</t>
  </si>
  <si>
    <t>Приложение №2  к  ПУБЛИЧНОМУ ДОГОВОРУ  на техническое обслуживание многоквартирного дома по адресу: 427580, Удмуртская Республика, п.Кез, ул.Железнодорожная,18</t>
  </si>
  <si>
    <t>ПЛАТЁЖНАЯ ДИСЦИПЛИНА. ВЫВОЗ СТОЧНЫХ ВОД</t>
  </si>
  <si>
    <t>8</t>
  </si>
  <si>
    <t>9</t>
  </si>
  <si>
    <t>10</t>
  </si>
  <si>
    <t>11</t>
  </si>
  <si>
    <t>Задолженность/Переплата собственниками помещений/нанимателями на конец периода, всего (стр.9 – стр.10).</t>
  </si>
  <si>
    <t>№2 ОДПУ</t>
  </si>
  <si>
    <t>№3 Благоустройство</t>
  </si>
  <si>
    <t>Приложение №2  к  ПУБЛИЧНОМУ ДОГОВОРУ  на техническое обслуживание многоквартирного дома по адресу: 427580, Удмуртская Республика, п.Кез, ул.Ленина,46</t>
  </si>
  <si>
    <t>Приложение №2  к  ПУБЛИЧНОМУ ДОГОВОРУ  на техническое обслуживание многоквартирного дома по адресу: 427580, Удмуртская Республика, п.Кез, ул.Ленина,54</t>
  </si>
  <si>
    <t>Приложение №2  к  ПУБЛИЧНОМУ ДОГОВОРУ  на техническое обслуживание многоквартирного дома по адресу: 427580, Удмуртская Республика, п.Кез, ул.Ломоносова,61</t>
  </si>
  <si>
    <t>Приложение №2  к  ПУБЛИЧНОМУ ДОГОВОРУ  на техническое обслуживание многоквартирного дома по адресу: 427580, Удмуртская Республика, п.Кез, ул.Ломоносова, 63</t>
  </si>
  <si>
    <t>Приложение №2  к  ПУБЛИЧНОМУ ДОГОВОРУ  на техническое обслуживание многоквартирного дома по адресу: 427580, Удмуртская Республика, п.Кез, ул.Ломоносова, 65</t>
  </si>
  <si>
    <t>Приложение №2  к  ПУБЛИЧНОМУ ДОГОВОРУ  на техническое обслуживание многоквартирного дома по адресу: 427580, Удмуртская Республика, п.Кез, ул.Ломоносова, 65А</t>
  </si>
  <si>
    <t>Приложение №2  к  ПУБЛИЧНОМУ ДОГОВОРУ  на техническое обслуживание многоквартирного дома по адресу: 427580, Удмуртская Республика, п.Кез, ул.Ломоносова, 67</t>
  </si>
  <si>
    <t>Приложение №2  к  ПУБЛИЧНОМУ ДОГОВОРУ  на техническое обслуживание многоквартирного дома по адресу: 427580, Удмуртская Республика, п.Кез, ул.Ломоносова, 69</t>
  </si>
  <si>
    <t>Приложение №2  к  ПУБЛИЧНОМУ ДОГОВОРУ  на техническое обслуживание многоквартирного дома по адресу: 427580, Удмуртская Республика, п.Кез, ул.Механизаторов, 31</t>
  </si>
  <si>
    <t>3.3.6</t>
  </si>
  <si>
    <t>3.3.7</t>
  </si>
  <si>
    <t>3.3.8</t>
  </si>
  <si>
    <t>Приложение №2  к  ПУБЛИЧНОМУ ДОГОВОРУ  на техническое обслуживание многоквартирного дома по адресу: 427580, Удмуртская Республика, п.Кез, ул.Некрасова,6</t>
  </si>
  <si>
    <t>Приложение №2  к  ПУБЛИЧНОМУ ДОГОВОРУ  на техническое обслуживание многоквартирного дома по адресу: 427580, Удмуртская Республика, п.Кез, ул.Некрасова, 8</t>
  </si>
  <si>
    <t>Приложение №2  к  ПУБЛИЧНОМУ ДОГОВОРУ  на техническое обслуживание многоквартирного дома по адресу: 427580, Удмуртская Республика, п.Кез, ул.Некрасова, 10</t>
  </si>
  <si>
    <t>Приложение №2  к  ПУБЛИЧНОМУ ДОГОВОРУ  на техническое обслуживание многоквартирного дома по адресу: 427580, Удмуртская Республика, п.Кез, ул.Некрасова, 24</t>
  </si>
  <si>
    <t>Приложение №2  к  ПУБЛИЧНОМУ ДОГОВОРУ  на техническое обслуживание многоквартирного дома по адресу: 427580, Удмуртская Республика, п.Кез, ул.Осипенко, 3</t>
  </si>
  <si>
    <t>№1  Кровля</t>
  </si>
  <si>
    <t>Приложение №2  к  ПУБЛИЧНОМУ ДОГОВОРУ  на техническое обслуживание многоквартирного дома по адресу: 427580, Удмуртская Республика, п.Кез, ул.Пушкина, 5</t>
  </si>
  <si>
    <t>Приложение №2  к  ПУБЛИЧНОМУ ДОГОВОРУ  на техническое обслуживание многоквартирного дома по адресу: 427580, Удмуртская Республика, п.Кез, ул.Пушкина, 10</t>
  </si>
  <si>
    <t>Приложение №2  к  ПУБЛИЧНОМУ ДОГОВОРУ  на техническое обслуживание многоквартирного дома по адресу: 427580, Удмуртская Республика, с.Черца, ул.Труда, 19</t>
  </si>
  <si>
    <t>ПЛАТЁЖНАЯ ДИСЦИПЛИНА, без ИП Касимов М.В.</t>
  </si>
  <si>
    <r>
      <t xml:space="preserve">Остаток денежных средств на  </t>
    </r>
    <r>
      <rPr>
        <b/>
        <sz val="10"/>
        <color rgb="FFFF0000"/>
        <rFont val="Calibri"/>
        <family val="2"/>
        <charset val="204"/>
        <scheme val="minor"/>
      </rPr>
      <t>31.12.2023</t>
    </r>
    <r>
      <rPr>
        <b/>
        <sz val="10"/>
        <color theme="1"/>
        <rFont val="Calibri"/>
        <family val="2"/>
        <charset val="204"/>
        <scheme val="minor"/>
      </rPr>
      <t xml:space="preserve"> г по статье "Текущий ремонт"  работы по текущему, аварийному и капитальному ремонту, реконструкции и новому строительству Общего имущества МКД.</t>
    </r>
  </si>
  <si>
    <t>Выполнено работ (оказано услуг) за период с 01.01.2024г. по 31.12.2024 г, руб:</t>
  </si>
  <si>
    <t>Задолженность/Переплата собственниками помещений/нанимателями на конец периода, всего (стр.5 - стр.6 + стр.7).</t>
  </si>
  <si>
    <t>Отчет о выполнении договора на техническое обслуживание МКД за 2024 год</t>
  </si>
  <si>
    <t>В.В.Лекомцева</t>
  </si>
  <si>
    <r>
      <t xml:space="preserve">Остаток денежных средств на  </t>
    </r>
    <r>
      <rPr>
        <b/>
        <sz val="10"/>
        <color rgb="FFFF0000"/>
        <rFont val="Calibri"/>
        <family val="2"/>
        <charset val="204"/>
        <scheme val="minor"/>
      </rPr>
      <t>31.12.2024</t>
    </r>
    <r>
      <rPr>
        <b/>
        <sz val="10"/>
        <color theme="1"/>
        <rFont val="Calibri"/>
        <family val="2"/>
        <charset val="204"/>
        <scheme val="minor"/>
      </rPr>
      <t xml:space="preserve"> г по статье "Текущий ремонт"  работы по текущему, аварийному и капитальному ремонту, реконструкции и новому строительству Общего имущества МКД.</t>
    </r>
  </si>
  <si>
    <t>Е.П.Белослудцева</t>
  </si>
  <si>
    <r>
      <t>размер платы с 01.01.202</t>
    </r>
    <r>
      <rPr>
        <sz val="9"/>
        <color rgb="FFFF0000"/>
        <rFont val="Calibri"/>
        <family val="2"/>
        <charset val="204"/>
        <scheme val="minor"/>
      </rPr>
      <t>5</t>
    </r>
    <r>
      <rPr>
        <sz val="9"/>
        <color theme="1"/>
        <rFont val="Calibri"/>
        <family val="2"/>
        <charset val="204"/>
        <scheme val="minor"/>
      </rPr>
      <t xml:space="preserve"> года за комплекс услуг и  работ по тех обслуживанию МКД в составе , руб</t>
    </r>
  </si>
  <si>
    <t>25,76(20,96)/27,02(22.22)</t>
  </si>
  <si>
    <t>39,86/41,12</t>
  </si>
  <si>
    <t>Целевой взнос  по решению общего собрания собственников МКД, руб (с 01.10.2025)</t>
  </si>
  <si>
    <t>№1 Электрика по спецвзносу</t>
  </si>
  <si>
    <t>№2 Общий за 2025 год</t>
  </si>
  <si>
    <r>
      <t xml:space="preserve">Справочно.Остаток денежных средств на </t>
    </r>
    <r>
      <rPr>
        <b/>
        <sz val="8"/>
        <color rgb="FFFF0000"/>
        <rFont val="Calibri"/>
        <family val="2"/>
        <charset val="204"/>
        <scheme val="minor"/>
      </rPr>
      <t>31.12.2025</t>
    </r>
    <r>
      <rPr>
        <b/>
        <sz val="8"/>
        <color theme="1"/>
        <rFont val="Calibri"/>
        <family val="2"/>
        <charset val="204"/>
        <scheme val="minor"/>
      </rPr>
      <t xml:space="preserve"> г по статье "Работы по текущему, аварийному и кап. ремонту, реконструкции и новому строительству Общего имущества МКД.</t>
    </r>
  </si>
  <si>
    <t>№1 Выполненные работы за 2025 год</t>
  </si>
  <si>
    <t>№2 Выполненные работы за 2025 год</t>
  </si>
  <si>
    <t>№1 Выполненные рвботы за 2025 год</t>
  </si>
  <si>
    <t>Т.В.Никитина</t>
  </si>
  <si>
    <t>№1 Выполненные раьоты за 2025 год</t>
  </si>
  <si>
    <t>№2 Выполненные раьоты за 2025 год</t>
  </si>
  <si>
    <t>Д.Третьяков</t>
  </si>
  <si>
    <t>А.Гаврилов</t>
  </si>
  <si>
    <t>услуги и работы по надлежащему содержанию Общего имущества МКД работы по текущему, аварийному и капитальному ремонту, реконструкции и новому строительству, руб</t>
  </si>
  <si>
    <t>услуги и работы по надлежащему содержанию Общего имущества МКД и работы по текущему, аварийному и капитальному ремонту, реконструкции и новому строительству</t>
  </si>
  <si>
    <t>Л.А.Малыгин</t>
  </si>
  <si>
    <t>46,53/48,11</t>
  </si>
  <si>
    <t>31,2/32,70</t>
  </si>
  <si>
    <t>Выполнено работ (оказано услуг) за период с 01.01.2025г. по 31.12.2025 г, руб:</t>
  </si>
  <si>
    <r>
      <t>Выполнено работ (оказано услуг) за период с 01.01.202</t>
    </r>
    <r>
      <rPr>
        <b/>
        <sz val="9"/>
        <color rgb="FFFF0000"/>
        <rFont val="Calibri"/>
        <family val="2"/>
        <charset val="204"/>
        <scheme val="minor"/>
      </rPr>
      <t>5</t>
    </r>
    <r>
      <rPr>
        <b/>
        <sz val="9"/>
        <color theme="1"/>
        <rFont val="Calibri"/>
        <family val="2"/>
        <charset val="204"/>
        <scheme val="minor"/>
      </rPr>
      <t>г. по 31.12.202</t>
    </r>
    <r>
      <rPr>
        <b/>
        <sz val="9"/>
        <color rgb="FFFF0000"/>
        <rFont val="Calibri"/>
        <family val="2"/>
        <charset val="204"/>
        <scheme val="minor"/>
      </rPr>
      <t xml:space="preserve">5 </t>
    </r>
    <r>
      <rPr>
        <b/>
        <sz val="9"/>
        <color theme="1"/>
        <rFont val="Calibri"/>
        <family val="2"/>
        <charset val="204"/>
        <scheme val="minor"/>
      </rPr>
      <t>г, руб:</t>
    </r>
  </si>
  <si>
    <t>№1 Выполненные работы за  год</t>
  </si>
  <si>
    <t>А.     Лекомцев</t>
  </si>
  <si>
    <t>41,68/43,05</t>
  </si>
  <si>
    <t>27,31/28,68</t>
  </si>
  <si>
    <t>№1 Поверка ОДПУ</t>
  </si>
  <si>
    <t>№2 Выполненные работы за  год</t>
  </si>
  <si>
    <t>О.В.Коршунов</t>
  </si>
  <si>
    <t>В.Ф.Иванова</t>
  </si>
  <si>
    <t>№1 Выполненные работы за  год 2025</t>
  </si>
  <si>
    <t>А.В. Трефилов</t>
  </si>
  <si>
    <t>№2 Выполненные работы за  год 2025</t>
  </si>
  <si>
    <t>№3 Выполненные работы за  год 2025</t>
  </si>
  <si>
    <t>42,59/43,90</t>
  </si>
  <si>
    <t>26,59/27,90</t>
  </si>
  <si>
    <t>Н.В.Ложкина</t>
  </si>
  <si>
    <t>Т.В.Новикова</t>
  </si>
  <si>
    <t>В.К.Тетерина</t>
  </si>
  <si>
    <t>П.Е.Ложкин</t>
  </si>
  <si>
    <t>Изготовление и монтаж скамеек</t>
  </si>
  <si>
    <t>Ремонт входных групп I и II подъездов</t>
  </si>
  <si>
    <t>Выполнение за 2025 год №2</t>
  </si>
  <si>
    <t>Т.В.Игнатьева</t>
  </si>
  <si>
    <t>6,44/5,33/0</t>
  </si>
  <si>
    <t>10,81/3,74</t>
  </si>
  <si>
    <r>
      <t xml:space="preserve">Остаток денежных средств на  </t>
    </r>
    <r>
      <rPr>
        <b/>
        <sz val="10"/>
        <color rgb="FFFF0000"/>
        <rFont val="Calibri"/>
        <family val="2"/>
        <charset val="204"/>
        <scheme val="minor"/>
      </rPr>
      <t>31.12.2025</t>
    </r>
    <r>
      <rPr>
        <b/>
        <sz val="10"/>
        <color theme="1"/>
        <rFont val="Calibri"/>
        <family val="2"/>
        <charset val="204"/>
        <scheme val="minor"/>
      </rPr>
      <t xml:space="preserve"> г по статье "Текущий ремонт"  работы по текущему, аварийному и капитальному ремонту, реконструкции и новому строительству Общего имущества МКД.</t>
    </r>
  </si>
  <si>
    <t>24,74/23,63/0</t>
  </si>
  <si>
    <r>
      <t>размер платы с 01.01.20</t>
    </r>
    <r>
      <rPr>
        <sz val="8"/>
        <color rgb="FFFF0000"/>
        <rFont val="Calibri"/>
        <family val="2"/>
        <charset val="204"/>
        <scheme val="minor"/>
      </rPr>
      <t>25</t>
    </r>
    <r>
      <rPr>
        <sz val="8"/>
        <color theme="1"/>
        <rFont val="Calibri"/>
        <family val="2"/>
        <charset val="204"/>
        <scheme val="minor"/>
      </rPr>
      <t xml:space="preserve"> года за комплекс услуг и  работ по тех обслуживанию МКД в составе , руб</t>
    </r>
  </si>
  <si>
    <t>Белослудцев С.В</t>
  </si>
  <si>
    <t>№2 Изготовление и монтаж скамеек</t>
  </si>
  <si>
    <t>№3 Выполненные работ за 2025 год</t>
  </si>
  <si>
    <t>45,69/47,50</t>
  </si>
  <si>
    <t>33,88/35,69</t>
  </si>
  <si>
    <t>427580, Удмуртская Республика, Кезский район, с.Поломское, ул.Советская, дом 3</t>
  </si>
  <si>
    <t xml:space="preserve">Приложение №2  к  ПУБЛИЧНОМУ ДОГОВОРУ  на техническое обслуживание многоквартирного дома по адресу: </t>
  </si>
  <si>
    <r>
      <t xml:space="preserve">Остаток денежных средств на  </t>
    </r>
    <r>
      <rPr>
        <b/>
        <sz val="7"/>
        <color rgb="FFFF0000"/>
        <rFont val="Calibri"/>
        <family val="2"/>
        <charset val="204"/>
        <scheme val="minor"/>
      </rPr>
      <t>31.12.2024</t>
    </r>
    <r>
      <rPr>
        <b/>
        <sz val="7"/>
        <color theme="1"/>
        <rFont val="Calibri"/>
        <family val="2"/>
        <charset val="204"/>
        <scheme val="minor"/>
      </rPr>
      <t xml:space="preserve"> г по статье "Текущий ремонт"  работы по текущему, аварийному и капитальному ремонту, реконструкции и новому строительству Общего имущества МКД.</t>
    </r>
  </si>
  <si>
    <t>427580, Удмуртская Республика, Кезский район, с.Поломское, ул.Советская, дом 5</t>
  </si>
  <si>
    <t>427580, Удмуртская Республика, Кезский район, с.Поломское, ул.Советская, дом 7</t>
  </si>
  <si>
    <t>работы по текущему, аварийному и капитальному ремонту, реконструкции и новому строительству Общего имущества МКД, по соглашению с собственником, пункт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</si>
  <si>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</si>
  <si>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</si>
  <si>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</si>
  <si>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</si>
  <si>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</si>
  <si>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</si>
  <si>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</si>
  <si>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</si>
  <si>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</si>
  <si>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</si>
  <si>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ВСЕГО без учёта п.7.4</t>
  </si>
  <si>
    <t>ВСЕГО без учёта п.3.3</t>
  </si>
  <si>
    <t>9.1</t>
  </si>
  <si>
    <t>9.2</t>
  </si>
  <si>
    <t>9.3</t>
  </si>
  <si>
    <t>9.4</t>
  </si>
  <si>
    <t>9.5</t>
  </si>
  <si>
    <t>10.1</t>
  </si>
  <si>
    <t>10.2</t>
  </si>
  <si>
    <t>10.3</t>
  </si>
  <si>
    <t>10.4</t>
  </si>
  <si>
    <t>10.5</t>
  </si>
  <si>
    <t>ВСЕГО без учёта п.10.3</t>
  </si>
  <si>
    <t>427580, Удмуртская Республика, Кезский район, с.Поломское, ул.Советская, дом 22</t>
  </si>
  <si>
    <t>12</t>
  </si>
  <si>
    <t>12.1</t>
  </si>
  <si>
    <t>12.2</t>
  </si>
  <si>
    <t>12.3</t>
  </si>
  <si>
    <t>12.4</t>
  </si>
  <si>
    <t>12.5</t>
  </si>
  <si>
    <t>13</t>
  </si>
  <si>
    <t>13.1</t>
  </si>
  <si>
    <t>13.2</t>
  </si>
  <si>
    <t>13.4</t>
  </si>
  <si>
    <t>13.5</t>
  </si>
  <si>
    <t>13.3</t>
  </si>
  <si>
    <t>427580, Удмуртская Республика, Кезский район, с.Поломское, ул.Советская, дом 28</t>
  </si>
  <si>
    <t>14</t>
  </si>
  <si>
    <t>15</t>
  </si>
  <si>
    <t>15.1</t>
  </si>
  <si>
    <t>15.2</t>
  </si>
  <si>
    <t>15.3</t>
  </si>
  <si>
    <t>15.4</t>
  </si>
  <si>
    <t>15.5</t>
  </si>
  <si>
    <t>16</t>
  </si>
  <si>
    <t>16.1</t>
  </si>
  <si>
    <t>16.2</t>
  </si>
  <si>
    <t>16.3</t>
  </si>
  <si>
    <t>16.4</t>
  </si>
  <si>
    <t>16.5</t>
  </si>
  <si>
    <t>ВСЕГО без учёта п.13.3</t>
  </si>
  <si>
    <t>ВСЕГО без учёта п.16.3</t>
  </si>
  <si>
    <t>427580, Удмуртская Республика, Кезский район, с.Поломское, ул.Школьная, дом 4</t>
  </si>
  <si>
    <t>17</t>
  </si>
  <si>
    <t>18</t>
  </si>
  <si>
    <t>18.1</t>
  </si>
  <si>
    <t>18.2</t>
  </si>
  <si>
    <t>18.3</t>
  </si>
  <si>
    <t>18.4</t>
  </si>
  <si>
    <t>18.5</t>
  </si>
  <si>
    <t>19</t>
  </si>
  <si>
    <t>19.1</t>
  </si>
  <si>
    <t>19.2</t>
  </si>
  <si>
    <t>19.3</t>
  </si>
  <si>
    <t>19.4</t>
  </si>
  <si>
    <t>19.5</t>
  </si>
  <si>
    <t>ВСЕГО без учёта п.19.3</t>
  </si>
  <si>
    <t>20</t>
  </si>
  <si>
    <t>Всего по всем МКД (с.Поломское):Остаток денежных средств на  31.12.2024 г по статье "Текущий ремонт"  работы по текущему, аварийному и капитальному ремонту, реконструкции и новому строительству Общего имущества МКД.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</si>
  <si>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</si>
  <si>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</si>
  <si>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</si>
  <si>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</si>
  <si>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</si>
  <si>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</si>
  <si>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</si>
  <si>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</si>
  <si>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</si>
  <si>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</si>
  <si>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</si>
  <si>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</si>
  <si>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</si>
  <si>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</si>
  <si>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</si>
  <si>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</si>
  <si>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</si>
  <si>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</si>
  <si>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</si>
  <si>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</si>
  <si>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</si>
  <si>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</si>
  <si>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</si>
  <si>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</si>
  <si>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</si>
  <si>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</si>
  <si>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</si>
  <si>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</si>
  <si>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Доходы полученные от использования общего имущества по всем МКД (с.Поломское)</t>
  </si>
  <si>
    <t xml:space="preserve">Всего НАЧИСЛЕНО по всем МКД (с.Поломское): работы по текущему, аварийному и кап. ремонту, реконструкции и новому строительству Общего имущества МКД,  </t>
  </si>
  <si>
    <t xml:space="preserve">Всего ВЫПОЛНЕНО по всем МКД (с.Поломское): работы по текущему, аварийному и кап. ремонту, реконструкции и новому строительству Общего имущества МКД,  </t>
  </si>
  <si>
    <t xml:space="preserve">Всего по всем МКД (с.Поломское):Справочно.Остаток денежных средств на 31.12.2025 г по статье "Работы по текущему, аварийному и кап. ремонту, реконструкции и новому строительству Общего МКД,  </t>
  </si>
  <si>
    <t>Представитель собственников, первый заместитель главы Администрации муниципального образования "Муниципальный округ Кезский район Удмуртской Республики" по строительству и жилищно - коммунальному хозяйству.</t>
  </si>
  <si>
    <t>В.Л.Дмитриев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</si>
</sst>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sz val="5"/>
      <color theme="1"/>
      <name val="Calibri"/>
      <family val="2"/>
      <charset val="204"/>
      <scheme val="minor"/>
    </font>
    <font>
      <sz val="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b/>
      <sz val="7"/>
      <color rgb="FFFF0000"/>
      <name val="Calibri"/>
      <family val="2"/>
      <charset val="204"/>
      <scheme val="minor"/>
    </font>
    <font>
      <sz val="4.5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49" fontId="4" fillId="0" borderId="0" xfId="0" applyNumberFormat="1" applyFont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03"/>
  <sheetViews>
    <sheetView topLeftCell="A112" workbookViewId="0">
      <selection activeCell="B197" sqref="B197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</cols>
  <sheetData>
    <row r="1" spans="1:4" ht="18" customHeight="1">
      <c r="A1" s="109" t="s">
        <v>172</v>
      </c>
      <c r="B1" s="109"/>
      <c r="C1" s="109"/>
      <c r="D1" s="109"/>
    </row>
    <row r="2" spans="1:4" ht="12" customHeight="1">
      <c r="A2" s="113" t="s">
        <v>171</v>
      </c>
      <c r="B2" s="114"/>
      <c r="C2" s="114"/>
      <c r="D2" s="115"/>
    </row>
    <row r="3" spans="1:4" ht="9.75" customHeight="1">
      <c r="A3" s="110" t="s">
        <v>20</v>
      </c>
      <c r="B3" s="110"/>
      <c r="C3" s="110"/>
      <c r="D3" s="110"/>
    </row>
    <row r="4" spans="1:4">
      <c r="A4" s="111" t="s">
        <v>21</v>
      </c>
      <c r="B4" s="111"/>
      <c r="C4" s="111"/>
      <c r="D4" s="11">
        <v>526.70000000000005</v>
      </c>
    </row>
    <row r="5" spans="1:4" ht="12.75" customHeight="1">
      <c r="A5" s="112" t="s">
        <v>165</v>
      </c>
      <c r="B5" s="112"/>
      <c r="C5" s="112"/>
      <c r="D5" s="20">
        <f>D6+D7+D8+D9</f>
        <v>33.269999999999996</v>
      </c>
    </row>
    <row r="6" spans="1:4" ht="12.75" customHeight="1">
      <c r="A6" s="111" t="s">
        <v>23</v>
      </c>
      <c r="B6" s="111"/>
      <c r="C6" s="111"/>
      <c r="D6" s="20">
        <v>10.81</v>
      </c>
    </row>
    <row r="7" spans="1:4" ht="12.75" customHeight="1">
      <c r="A7" s="100" t="s">
        <v>22</v>
      </c>
      <c r="B7" s="100"/>
      <c r="C7" s="100"/>
      <c r="D7" s="20">
        <v>20.81</v>
      </c>
    </row>
    <row r="8" spans="1:4" ht="12.75" customHeight="1">
      <c r="A8" s="100" t="s">
        <v>27</v>
      </c>
      <c r="B8" s="100"/>
      <c r="C8" s="100"/>
      <c r="D8" s="20">
        <v>1.65</v>
      </c>
    </row>
    <row r="9" spans="1:4" ht="12.75" customHeight="1">
      <c r="A9" s="100" t="s">
        <v>28</v>
      </c>
      <c r="B9" s="100"/>
      <c r="C9" s="100"/>
      <c r="D9" s="20">
        <v>0</v>
      </c>
    </row>
    <row r="10" spans="1:4" ht="12.75" customHeight="1">
      <c r="A10" s="100" t="s">
        <v>29</v>
      </c>
      <c r="B10" s="100"/>
      <c r="C10" s="100"/>
      <c r="D10" s="20">
        <v>0</v>
      </c>
    </row>
    <row r="11" spans="1:4" ht="12" customHeight="1">
      <c r="A11" s="116" t="s">
        <v>0</v>
      </c>
      <c r="B11" s="116"/>
      <c r="C11" s="116"/>
      <c r="D11" s="116"/>
    </row>
    <row r="12" spans="1:4" ht="15" customHeight="1">
      <c r="A12" s="90" t="s">
        <v>1</v>
      </c>
      <c r="B12" s="14" t="s">
        <v>2</v>
      </c>
      <c r="C12" s="95" t="s">
        <v>4</v>
      </c>
      <c r="D12" s="86" t="s">
        <v>3</v>
      </c>
    </row>
    <row r="13" spans="1:4" ht="22.5" customHeight="1">
      <c r="A13" s="92">
        <v>1</v>
      </c>
      <c r="B13" s="94" t="s">
        <v>173</v>
      </c>
      <c r="C13" s="77">
        <v>-1963</v>
      </c>
      <c r="D13" s="89" t="s">
        <v>5</v>
      </c>
    </row>
    <row r="14" spans="1:4">
      <c r="A14" s="92">
        <v>2</v>
      </c>
      <c r="B14" s="18" t="s">
        <v>26</v>
      </c>
      <c r="C14" s="20"/>
      <c r="D14" s="89"/>
    </row>
    <row r="15" spans="1:4" ht="16.5" customHeight="1">
      <c r="A15" s="92" t="s">
        <v>11</v>
      </c>
      <c r="B15" s="21" t="s">
        <v>24</v>
      </c>
      <c r="C15" s="36">
        <f>D4*D6*12</f>
        <v>68323.524000000005</v>
      </c>
      <c r="D15" s="102" t="s">
        <v>6</v>
      </c>
    </row>
    <row r="16" spans="1:4" s="1" customFormat="1" ht="15.75" customHeight="1">
      <c r="A16" s="92" t="s">
        <v>12</v>
      </c>
      <c r="B16" s="21" t="s">
        <v>25</v>
      </c>
      <c r="C16" s="36">
        <f>D4*D7*12</f>
        <v>131527.524</v>
      </c>
      <c r="D16" s="102"/>
    </row>
    <row r="17" spans="1:4" s="1" customFormat="1" ht="18">
      <c r="A17" s="92" t="s">
        <v>13</v>
      </c>
      <c r="B17" s="62" t="s">
        <v>7</v>
      </c>
      <c r="C17" s="36">
        <f>D4*D8*12</f>
        <v>10428.66</v>
      </c>
      <c r="D17" s="102"/>
    </row>
    <row r="18" spans="1:4" s="1" customFormat="1">
      <c r="A18" s="92" t="s">
        <v>14</v>
      </c>
      <c r="B18" s="21" t="s">
        <v>8</v>
      </c>
      <c r="C18" s="36">
        <f>D4*D9*12</f>
        <v>0</v>
      </c>
      <c r="D18" s="102"/>
    </row>
    <row r="19" spans="1:4" s="1" customFormat="1">
      <c r="A19" s="92" t="s">
        <v>15</v>
      </c>
      <c r="B19" s="21" t="s">
        <v>9</v>
      </c>
      <c r="C19" s="36">
        <f>D4*D10*12</f>
        <v>0</v>
      </c>
      <c r="D19" s="102"/>
    </row>
    <row r="20" spans="1:4" s="1" customFormat="1">
      <c r="A20" s="92" t="s">
        <v>16</v>
      </c>
      <c r="B20" s="21" t="s">
        <v>10</v>
      </c>
      <c r="C20" s="43">
        <v>0</v>
      </c>
      <c r="D20" s="102"/>
    </row>
    <row r="21" spans="1:4" s="1" customFormat="1">
      <c r="A21" s="92"/>
      <c r="B21" s="23" t="s">
        <v>17</v>
      </c>
      <c r="C21" s="80">
        <f>SUM(C15:C20)</f>
        <v>210279.70800000001</v>
      </c>
      <c r="D21" s="89"/>
    </row>
    <row r="22" spans="1:4" s="1" customFormat="1" ht="15" customHeight="1">
      <c r="A22" s="92" t="s">
        <v>31</v>
      </c>
      <c r="B22" s="72" t="s">
        <v>137</v>
      </c>
      <c r="C22" s="20"/>
      <c r="D22" s="89"/>
    </row>
    <row r="23" spans="1:4" s="1" customFormat="1">
      <c r="A23" s="92" t="s">
        <v>32</v>
      </c>
      <c r="B23" s="87" t="s">
        <v>24</v>
      </c>
      <c r="C23" s="36">
        <f>D4*D6*12</f>
        <v>68323.524000000005</v>
      </c>
      <c r="D23" s="89"/>
    </row>
    <row r="24" spans="1:4" s="1" customFormat="1" ht="15.75" customHeight="1">
      <c r="A24" s="92" t="s">
        <v>33</v>
      </c>
      <c r="B24" s="87" t="s">
        <v>25</v>
      </c>
      <c r="C24" s="36">
        <f>C16</f>
        <v>131527.524</v>
      </c>
      <c r="D24" s="89"/>
    </row>
    <row r="25" spans="1:4" s="1" customFormat="1" ht="22.5">
      <c r="A25" s="92" t="s">
        <v>34</v>
      </c>
      <c r="B25" s="88" t="s">
        <v>176</v>
      </c>
      <c r="C25" s="20"/>
      <c r="D25" s="89"/>
    </row>
    <row r="26" spans="1:4" s="1" customFormat="1">
      <c r="A26" s="92" t="s">
        <v>41</v>
      </c>
      <c r="B26" s="87" t="s">
        <v>8</v>
      </c>
      <c r="C26" s="36">
        <f>C18</f>
        <v>0</v>
      </c>
      <c r="D26" s="11"/>
    </row>
    <row r="27" spans="1:4">
      <c r="A27" s="92" t="s">
        <v>39</v>
      </c>
      <c r="B27" s="87" t="s">
        <v>9</v>
      </c>
      <c r="C27" s="36">
        <f>D4*D10*12</f>
        <v>0</v>
      </c>
      <c r="D27" s="11"/>
    </row>
    <row r="28" spans="1:4" s="12" customFormat="1" ht="23.25" customHeight="1">
      <c r="A28" s="103" t="s">
        <v>188</v>
      </c>
      <c r="B28" s="103"/>
      <c r="C28" s="44">
        <f>SUM(C23:C27)</f>
        <v>199851.04800000001</v>
      </c>
      <c r="D28" s="14"/>
    </row>
    <row r="29" spans="1:4" ht="18.75" customHeight="1">
      <c r="A29" s="113" t="s">
        <v>174</v>
      </c>
      <c r="B29" s="114"/>
      <c r="C29" s="114"/>
      <c r="D29" s="115"/>
    </row>
    <row r="30" spans="1:4" ht="12.75" customHeight="1">
      <c r="A30" s="110" t="s">
        <v>20</v>
      </c>
      <c r="B30" s="110"/>
      <c r="C30" s="110"/>
      <c r="D30" s="110"/>
    </row>
    <row r="31" spans="1:4">
      <c r="A31" s="111" t="s">
        <v>21</v>
      </c>
      <c r="B31" s="111"/>
      <c r="C31" s="111"/>
      <c r="D31" s="11">
        <v>364</v>
      </c>
    </row>
    <row r="32" spans="1:4" ht="12.75" customHeight="1">
      <c r="A32" s="112" t="s">
        <v>165</v>
      </c>
      <c r="B32" s="112"/>
      <c r="C32" s="112"/>
      <c r="D32" s="20">
        <f>D33+D34+D35+D36</f>
        <v>32.29</v>
      </c>
    </row>
    <row r="33" spans="1:4" ht="12.75" customHeight="1">
      <c r="A33" s="111" t="s">
        <v>23</v>
      </c>
      <c r="B33" s="111"/>
      <c r="C33" s="111"/>
      <c r="D33" s="20">
        <v>10.81</v>
      </c>
    </row>
    <row r="34" spans="1:4" ht="12.75" customHeight="1">
      <c r="A34" s="100" t="s">
        <v>22</v>
      </c>
      <c r="B34" s="100"/>
      <c r="C34" s="100"/>
      <c r="D34" s="20">
        <v>19.04</v>
      </c>
    </row>
    <row r="35" spans="1:4" ht="12.75" customHeight="1">
      <c r="A35" s="100" t="s">
        <v>27</v>
      </c>
      <c r="B35" s="100"/>
      <c r="C35" s="100"/>
      <c r="D35" s="20">
        <v>2.44</v>
      </c>
    </row>
    <row r="36" spans="1:4" ht="12.75" customHeight="1">
      <c r="A36" s="100" t="s">
        <v>28</v>
      </c>
      <c r="B36" s="100"/>
      <c r="C36" s="100"/>
      <c r="D36" s="20">
        <v>0</v>
      </c>
    </row>
    <row r="37" spans="1:4" ht="12.75" customHeight="1">
      <c r="A37" s="100" t="s">
        <v>29</v>
      </c>
      <c r="B37" s="100"/>
      <c r="C37" s="100"/>
      <c r="D37" s="20">
        <v>0</v>
      </c>
    </row>
    <row r="38" spans="1:4" ht="15.75" customHeight="1">
      <c r="A38" s="116" t="s">
        <v>0</v>
      </c>
      <c r="B38" s="116"/>
      <c r="C38" s="116"/>
      <c r="D38" s="116"/>
    </row>
    <row r="39" spans="1:4" ht="15" customHeight="1">
      <c r="A39" s="90" t="s">
        <v>1</v>
      </c>
      <c r="B39" s="14" t="s">
        <v>2</v>
      </c>
      <c r="C39" s="95" t="s">
        <v>4</v>
      </c>
      <c r="D39" s="86" t="s">
        <v>3</v>
      </c>
    </row>
    <row r="40" spans="1:4" ht="22.5" customHeight="1">
      <c r="A40" s="92" t="s">
        <v>46</v>
      </c>
      <c r="B40" s="94" t="s">
        <v>173</v>
      </c>
      <c r="C40" s="77">
        <v>-8759</v>
      </c>
      <c r="D40" s="89" t="s">
        <v>5</v>
      </c>
    </row>
    <row r="41" spans="1:4">
      <c r="A41" s="92" t="s">
        <v>18</v>
      </c>
      <c r="B41" s="18" t="s">
        <v>26</v>
      </c>
      <c r="C41" s="20"/>
      <c r="D41" s="89"/>
    </row>
    <row r="42" spans="1:4" ht="16.5" customHeight="1">
      <c r="A42" s="92" t="s">
        <v>177</v>
      </c>
      <c r="B42" s="21" t="s">
        <v>24</v>
      </c>
      <c r="C42" s="36">
        <f>D31*D33*12</f>
        <v>47218.080000000002</v>
      </c>
      <c r="D42" s="102" t="s">
        <v>6</v>
      </c>
    </row>
    <row r="43" spans="1:4" s="1" customFormat="1" ht="15.75" customHeight="1">
      <c r="A43" s="92" t="s">
        <v>178</v>
      </c>
      <c r="B43" s="21" t="s">
        <v>25</v>
      </c>
      <c r="C43" s="36">
        <f>D31*D34*12</f>
        <v>83166.720000000001</v>
      </c>
      <c r="D43" s="102"/>
    </row>
    <row r="44" spans="1:4" s="1" customFormat="1" ht="18">
      <c r="A44" s="92" t="s">
        <v>179</v>
      </c>
      <c r="B44" s="62" t="s">
        <v>7</v>
      </c>
      <c r="C44" s="36">
        <f>D31*D35*12</f>
        <v>10657.92</v>
      </c>
      <c r="D44" s="102"/>
    </row>
    <row r="45" spans="1:4" s="1" customFormat="1">
      <c r="A45" s="92" t="s">
        <v>180</v>
      </c>
      <c r="B45" s="21" t="s">
        <v>8</v>
      </c>
      <c r="C45" s="36">
        <f>D31*D36*12</f>
        <v>0</v>
      </c>
      <c r="D45" s="102"/>
    </row>
    <row r="46" spans="1:4" s="1" customFormat="1">
      <c r="A46" s="92" t="s">
        <v>181</v>
      </c>
      <c r="B46" s="21" t="s">
        <v>9</v>
      </c>
      <c r="C46" s="36">
        <f>D31*D37*12</f>
        <v>0</v>
      </c>
      <c r="D46" s="102"/>
    </row>
    <row r="47" spans="1:4" s="1" customFormat="1">
      <c r="A47" s="92"/>
      <c r="B47" s="23" t="s">
        <v>17</v>
      </c>
      <c r="C47" s="80">
        <f>SUM(C42:C46)</f>
        <v>141042.72</v>
      </c>
      <c r="D47" s="89"/>
    </row>
    <row r="48" spans="1:4" s="1" customFormat="1" ht="15" customHeight="1">
      <c r="A48" s="92" t="s">
        <v>47</v>
      </c>
      <c r="B48" s="72" t="s">
        <v>137</v>
      </c>
      <c r="C48" s="20"/>
      <c r="D48" s="89"/>
    </row>
    <row r="49" spans="1:4" s="1" customFormat="1">
      <c r="A49" s="92" t="s">
        <v>182</v>
      </c>
      <c r="B49" s="87" t="s">
        <v>24</v>
      </c>
      <c r="C49" s="36">
        <f>D31*D33*12</f>
        <v>47218.080000000002</v>
      </c>
      <c r="D49" s="89"/>
    </row>
    <row r="50" spans="1:4" s="1" customFormat="1" ht="15.75" customHeight="1">
      <c r="A50" s="92" t="s">
        <v>183</v>
      </c>
      <c r="B50" s="87" t="s">
        <v>25</v>
      </c>
      <c r="C50" s="36">
        <f>C43</f>
        <v>83166.720000000001</v>
      </c>
      <c r="D50" s="89"/>
    </row>
    <row r="51" spans="1:4" s="1" customFormat="1" ht="22.5">
      <c r="A51" s="92" t="s">
        <v>184</v>
      </c>
      <c r="B51" s="88" t="s">
        <v>176</v>
      </c>
      <c r="C51" s="20">
        <v>0</v>
      </c>
      <c r="D51" s="89"/>
    </row>
    <row r="52" spans="1:4" s="1" customFormat="1">
      <c r="A52" s="92" t="s">
        <v>185</v>
      </c>
      <c r="B52" s="87" t="s">
        <v>8</v>
      </c>
      <c r="C52" s="36">
        <f>C45</f>
        <v>0</v>
      </c>
      <c r="D52" s="11"/>
    </row>
    <row r="53" spans="1:4">
      <c r="A53" s="92" t="s">
        <v>186</v>
      </c>
      <c r="B53" s="87" t="s">
        <v>9</v>
      </c>
      <c r="C53" s="36">
        <f>D31*D37*12</f>
        <v>0</v>
      </c>
      <c r="D53" s="11"/>
    </row>
    <row r="54" spans="1:4" s="12" customFormat="1" ht="27.75" customHeight="1">
      <c r="A54" s="103" t="s">
        <v>187</v>
      </c>
      <c r="B54" s="103"/>
      <c r="C54" s="44">
        <f>SUM(C49:C53)</f>
        <v>130384.8</v>
      </c>
      <c r="D54" s="14"/>
    </row>
    <row r="55" spans="1:4" ht="18" customHeight="1">
      <c r="A55" s="120" t="s">
        <v>175</v>
      </c>
      <c r="B55" s="121"/>
      <c r="C55" s="121"/>
      <c r="D55" s="122"/>
    </row>
    <row r="56" spans="1:4" ht="12.75" customHeight="1">
      <c r="A56" s="110" t="s">
        <v>20</v>
      </c>
      <c r="B56" s="110"/>
      <c r="C56" s="110"/>
      <c r="D56" s="110"/>
    </row>
    <row r="57" spans="1:4">
      <c r="A57" s="111" t="s">
        <v>21</v>
      </c>
      <c r="B57" s="111"/>
      <c r="C57" s="111"/>
      <c r="D57" s="11">
        <v>805</v>
      </c>
    </row>
    <row r="58" spans="1:4" ht="12.75" customHeight="1">
      <c r="A58" s="112" t="s">
        <v>165</v>
      </c>
      <c r="B58" s="112"/>
      <c r="C58" s="112"/>
      <c r="D58" s="20">
        <f>D59+D60+D61+D62</f>
        <v>31.32</v>
      </c>
    </row>
    <row r="59" spans="1:4" ht="12.75" customHeight="1">
      <c r="A59" s="111" t="s">
        <v>23</v>
      </c>
      <c r="B59" s="111"/>
      <c r="C59" s="111"/>
      <c r="D59" s="20">
        <v>10.81</v>
      </c>
    </row>
    <row r="60" spans="1:4" ht="12.75" customHeight="1">
      <c r="A60" s="100" t="s">
        <v>22</v>
      </c>
      <c r="B60" s="100"/>
      <c r="C60" s="100"/>
      <c r="D60" s="20">
        <v>19.04</v>
      </c>
    </row>
    <row r="61" spans="1:4" ht="12.75" customHeight="1">
      <c r="A61" s="100" t="s">
        <v>27</v>
      </c>
      <c r="B61" s="100"/>
      <c r="C61" s="100"/>
      <c r="D61" s="20">
        <v>1.47</v>
      </c>
    </row>
    <row r="62" spans="1:4" ht="12.75" customHeight="1">
      <c r="A62" s="100" t="s">
        <v>28</v>
      </c>
      <c r="B62" s="100"/>
      <c r="C62" s="100"/>
      <c r="D62" s="20">
        <v>0</v>
      </c>
    </row>
    <row r="63" spans="1:4" ht="12.75" customHeight="1">
      <c r="A63" s="100" t="s">
        <v>29</v>
      </c>
      <c r="B63" s="100"/>
      <c r="C63" s="100"/>
      <c r="D63" s="20">
        <v>0</v>
      </c>
    </row>
    <row r="64" spans="1:4" ht="15.75" customHeight="1">
      <c r="A64" s="116" t="s">
        <v>0</v>
      </c>
      <c r="B64" s="116"/>
      <c r="C64" s="116"/>
      <c r="D64" s="116"/>
    </row>
    <row r="65" spans="1:4" ht="15" customHeight="1">
      <c r="A65" s="90" t="s">
        <v>1</v>
      </c>
      <c r="B65" s="14" t="s">
        <v>2</v>
      </c>
      <c r="C65" s="95" t="s">
        <v>4</v>
      </c>
      <c r="D65" s="86" t="s">
        <v>3</v>
      </c>
    </row>
    <row r="66" spans="1:4" ht="22.5" customHeight="1">
      <c r="A66" s="92" t="s">
        <v>81</v>
      </c>
      <c r="B66" s="94" t="s">
        <v>173</v>
      </c>
      <c r="C66" s="77">
        <v>-14540</v>
      </c>
      <c r="D66" s="89" t="s">
        <v>5</v>
      </c>
    </row>
    <row r="67" spans="1:4">
      <c r="A67" s="92" t="s">
        <v>82</v>
      </c>
      <c r="B67" s="18" t="s">
        <v>26</v>
      </c>
      <c r="C67" s="20"/>
      <c r="D67" s="89"/>
    </row>
    <row r="68" spans="1:4" ht="16.5" customHeight="1">
      <c r="A68" s="92" t="s">
        <v>189</v>
      </c>
      <c r="B68" s="21" t="s">
        <v>24</v>
      </c>
      <c r="C68" s="36">
        <f>D57*D59*12</f>
        <v>104424.6</v>
      </c>
      <c r="D68" s="102" t="s">
        <v>6</v>
      </c>
    </row>
    <row r="69" spans="1:4" s="1" customFormat="1" ht="15.75" customHeight="1">
      <c r="A69" s="92" t="s">
        <v>190</v>
      </c>
      <c r="B69" s="21" t="s">
        <v>25</v>
      </c>
      <c r="C69" s="36">
        <f>D57*D60*12</f>
        <v>183926.39999999999</v>
      </c>
      <c r="D69" s="102"/>
    </row>
    <row r="70" spans="1:4" s="1" customFormat="1" ht="18">
      <c r="A70" s="92" t="s">
        <v>191</v>
      </c>
      <c r="B70" s="62" t="s">
        <v>7</v>
      </c>
      <c r="C70" s="36">
        <f>D57*D61*12</f>
        <v>14200.199999999999</v>
      </c>
      <c r="D70" s="102"/>
    </row>
    <row r="71" spans="1:4" s="1" customFormat="1">
      <c r="A71" s="92" t="s">
        <v>192</v>
      </c>
      <c r="B71" s="21" t="s">
        <v>8</v>
      </c>
      <c r="C71" s="36">
        <f>D57*D62*12</f>
        <v>0</v>
      </c>
      <c r="D71" s="102"/>
    </row>
    <row r="72" spans="1:4" s="1" customFormat="1">
      <c r="A72" s="92" t="s">
        <v>193</v>
      </c>
      <c r="B72" s="21" t="s">
        <v>9</v>
      </c>
      <c r="C72" s="36">
        <f>D57*D63*12</f>
        <v>0</v>
      </c>
      <c r="D72" s="102"/>
    </row>
    <row r="73" spans="1:4" s="1" customFormat="1">
      <c r="A73" s="92"/>
      <c r="B73" s="23" t="s">
        <v>17</v>
      </c>
      <c r="C73" s="80">
        <f>SUM(C68:C72)</f>
        <v>302551.2</v>
      </c>
      <c r="D73" s="89"/>
    </row>
    <row r="74" spans="1:4" s="1" customFormat="1" ht="15" customHeight="1">
      <c r="A74" s="92" t="s">
        <v>83</v>
      </c>
      <c r="B74" s="72" t="s">
        <v>137</v>
      </c>
      <c r="C74" s="20"/>
      <c r="D74" s="89"/>
    </row>
    <row r="75" spans="1:4" s="1" customFormat="1" ht="16.5" customHeight="1">
      <c r="A75" s="96" t="s">
        <v>194</v>
      </c>
      <c r="B75" s="87" t="s">
        <v>24</v>
      </c>
      <c r="C75" s="36">
        <f>D57*D59*12</f>
        <v>104424.6</v>
      </c>
      <c r="D75" s="89"/>
    </row>
    <row r="76" spans="1:4" s="1" customFormat="1" ht="15.75" customHeight="1">
      <c r="A76" s="96" t="s">
        <v>195</v>
      </c>
      <c r="B76" s="87" t="s">
        <v>25</v>
      </c>
      <c r="C76" s="36">
        <f>C69</f>
        <v>183926.39999999999</v>
      </c>
      <c r="D76" s="89"/>
    </row>
    <row r="77" spans="1:4" s="1" customFormat="1" ht="22.5">
      <c r="A77" s="96" t="s">
        <v>196</v>
      </c>
      <c r="B77" s="88" t="s">
        <v>176</v>
      </c>
      <c r="C77" s="20"/>
      <c r="D77" s="89"/>
    </row>
    <row r="78" spans="1:4" s="1" customFormat="1">
      <c r="A78" s="96" t="s">
        <v>197</v>
      </c>
      <c r="B78" s="87" t="s">
        <v>8</v>
      </c>
      <c r="C78" s="36">
        <f>C71</f>
        <v>0</v>
      </c>
      <c r="D78" s="11"/>
    </row>
    <row r="79" spans="1:4">
      <c r="A79" s="96" t="s">
        <v>198</v>
      </c>
      <c r="B79" s="87" t="s">
        <v>9</v>
      </c>
      <c r="C79" s="36">
        <f>D57*D63*12</f>
        <v>0</v>
      </c>
      <c r="D79" s="11"/>
    </row>
    <row r="80" spans="1:4" s="12" customFormat="1" ht="15" customHeight="1">
      <c r="A80" s="103" t="s">
        <v>199</v>
      </c>
      <c r="B80" s="103"/>
      <c r="C80" s="44">
        <f>SUM(C75:C79)</f>
        <v>288351</v>
      </c>
      <c r="D80" s="14"/>
    </row>
    <row r="81" spans="1:4" ht="13.5" customHeight="1">
      <c r="A81" s="104"/>
      <c r="B81" s="104"/>
      <c r="C81" s="104"/>
      <c r="D81" s="104"/>
    </row>
    <row r="82" spans="1:4" ht="18" customHeight="1">
      <c r="A82" s="120" t="s">
        <v>200</v>
      </c>
      <c r="B82" s="121"/>
      <c r="C82" s="121"/>
      <c r="D82" s="122"/>
    </row>
    <row r="83" spans="1:4" ht="12.75" customHeight="1">
      <c r="A83" s="110" t="s">
        <v>20</v>
      </c>
      <c r="B83" s="110"/>
      <c r="C83" s="110"/>
      <c r="D83" s="110"/>
    </row>
    <row r="84" spans="1:4">
      <c r="A84" s="111" t="s">
        <v>21</v>
      </c>
      <c r="B84" s="111"/>
      <c r="C84" s="111"/>
      <c r="D84" s="11">
        <v>476.9</v>
      </c>
    </row>
    <row r="85" spans="1:4" ht="12.75" customHeight="1">
      <c r="A85" s="112" t="s">
        <v>165</v>
      </c>
      <c r="B85" s="112"/>
      <c r="C85" s="112"/>
      <c r="D85" s="20">
        <f>D86+D87+D88+D89</f>
        <v>17.13</v>
      </c>
    </row>
    <row r="86" spans="1:4" ht="12.75" customHeight="1">
      <c r="A86" s="111" t="s">
        <v>23</v>
      </c>
      <c r="B86" s="111"/>
      <c r="C86" s="111"/>
      <c r="D86" s="20">
        <v>10.81</v>
      </c>
    </row>
    <row r="87" spans="1:4" ht="12.75" customHeight="1">
      <c r="A87" s="100" t="s">
        <v>22</v>
      </c>
      <c r="B87" s="100"/>
      <c r="C87" s="100"/>
      <c r="D87" s="20">
        <v>4.76</v>
      </c>
    </row>
    <row r="88" spans="1:4" ht="12.75" customHeight="1">
      <c r="A88" s="100" t="s">
        <v>27</v>
      </c>
      <c r="B88" s="100"/>
      <c r="C88" s="100"/>
      <c r="D88" s="20">
        <v>1.56</v>
      </c>
    </row>
    <row r="89" spans="1:4" ht="12.75" customHeight="1">
      <c r="A89" s="100" t="s">
        <v>28</v>
      </c>
      <c r="B89" s="100"/>
      <c r="C89" s="100"/>
      <c r="D89" s="20">
        <v>0</v>
      </c>
    </row>
    <row r="90" spans="1:4" ht="12.75" customHeight="1">
      <c r="A90" s="100" t="s">
        <v>29</v>
      </c>
      <c r="B90" s="100"/>
      <c r="C90" s="100"/>
      <c r="D90" s="20">
        <v>0</v>
      </c>
    </row>
    <row r="91" spans="1:4" ht="15.75" customHeight="1">
      <c r="A91" s="116" t="s">
        <v>0</v>
      </c>
      <c r="B91" s="116"/>
      <c r="C91" s="116"/>
      <c r="D91" s="116"/>
    </row>
    <row r="92" spans="1:4" ht="15" customHeight="1">
      <c r="A92" s="90" t="s">
        <v>1</v>
      </c>
      <c r="B92" s="14" t="s">
        <v>2</v>
      </c>
      <c r="C92" s="95" t="s">
        <v>4</v>
      </c>
      <c r="D92" s="86" t="s">
        <v>3</v>
      </c>
    </row>
    <row r="93" spans="1:4" ht="22.5" customHeight="1">
      <c r="A93" s="96" t="s">
        <v>84</v>
      </c>
      <c r="B93" s="94" t="s">
        <v>173</v>
      </c>
      <c r="C93" s="77">
        <v>9986</v>
      </c>
      <c r="D93" s="89" t="s">
        <v>5</v>
      </c>
    </row>
    <row r="94" spans="1:4">
      <c r="A94" s="96" t="s">
        <v>201</v>
      </c>
      <c r="B94" s="18" t="s">
        <v>26</v>
      </c>
      <c r="C94" s="20"/>
      <c r="D94" s="89"/>
    </row>
    <row r="95" spans="1:4" ht="16.5" customHeight="1">
      <c r="A95" s="96" t="s">
        <v>202</v>
      </c>
      <c r="B95" s="21" t="s">
        <v>24</v>
      </c>
      <c r="C95" s="36">
        <f>D84*D86*12</f>
        <v>61863.467999999993</v>
      </c>
      <c r="D95" s="102" t="s">
        <v>6</v>
      </c>
    </row>
    <row r="96" spans="1:4" s="1" customFormat="1" ht="15.75" customHeight="1">
      <c r="A96" s="96" t="s">
        <v>203</v>
      </c>
      <c r="B96" s="21" t="s">
        <v>25</v>
      </c>
      <c r="C96" s="36">
        <f>D84*D87*12</f>
        <v>27240.527999999998</v>
      </c>
      <c r="D96" s="102"/>
    </row>
    <row r="97" spans="1:4" s="1" customFormat="1" ht="18">
      <c r="A97" s="96" t="s">
        <v>204</v>
      </c>
      <c r="B97" s="62" t="s">
        <v>7</v>
      </c>
      <c r="C97" s="36">
        <f>D84*D88*12</f>
        <v>8927.5679999999993</v>
      </c>
      <c r="D97" s="102"/>
    </row>
    <row r="98" spans="1:4" s="1" customFormat="1">
      <c r="A98" s="96" t="s">
        <v>205</v>
      </c>
      <c r="B98" s="21" t="s">
        <v>8</v>
      </c>
      <c r="C98" s="36">
        <f>D84*D89*12</f>
        <v>0</v>
      </c>
      <c r="D98" s="102"/>
    </row>
    <row r="99" spans="1:4" s="1" customFormat="1">
      <c r="A99" s="96" t="s">
        <v>206</v>
      </c>
      <c r="B99" s="21" t="s">
        <v>9</v>
      </c>
      <c r="C99" s="36">
        <f>D84*D90*12</f>
        <v>0</v>
      </c>
      <c r="D99" s="102"/>
    </row>
    <row r="100" spans="1:4" s="1" customFormat="1">
      <c r="A100" s="96"/>
      <c r="B100" s="23" t="s">
        <v>17</v>
      </c>
      <c r="C100" s="80">
        <f>SUM(C95:C99)</f>
        <v>98031.563999999984</v>
      </c>
      <c r="D100" s="89"/>
    </row>
    <row r="101" spans="1:4" s="1" customFormat="1" ht="15" customHeight="1">
      <c r="A101" s="96" t="s">
        <v>207</v>
      </c>
      <c r="B101" s="72" t="s">
        <v>137</v>
      </c>
      <c r="C101" s="20"/>
      <c r="D101" s="89"/>
    </row>
    <row r="102" spans="1:4" s="1" customFormat="1" ht="16.5" customHeight="1">
      <c r="A102" s="96" t="s">
        <v>208</v>
      </c>
      <c r="B102" s="87" t="s">
        <v>24</v>
      </c>
      <c r="C102" s="36">
        <f>D84*D86*12</f>
        <v>61863.467999999993</v>
      </c>
      <c r="D102" s="89"/>
    </row>
    <row r="103" spans="1:4" s="1" customFormat="1" ht="15.75" customHeight="1">
      <c r="A103" s="96" t="s">
        <v>209</v>
      </c>
      <c r="B103" s="87" t="s">
        <v>25</v>
      </c>
      <c r="C103" s="36">
        <f>C96</f>
        <v>27240.527999999998</v>
      </c>
      <c r="D103" s="89"/>
    </row>
    <row r="104" spans="1:4" s="1" customFormat="1" ht="22.5">
      <c r="A104" s="96" t="s">
        <v>212</v>
      </c>
      <c r="B104" s="88" t="s">
        <v>176</v>
      </c>
      <c r="C104" s="20"/>
      <c r="D104" s="89"/>
    </row>
    <row r="105" spans="1:4" s="1" customFormat="1">
      <c r="A105" s="96" t="s">
        <v>210</v>
      </c>
      <c r="B105" s="87" t="s">
        <v>8</v>
      </c>
      <c r="C105" s="36">
        <f>C98</f>
        <v>0</v>
      </c>
      <c r="D105" s="11"/>
    </row>
    <row r="106" spans="1:4">
      <c r="A106" s="96" t="s">
        <v>211</v>
      </c>
      <c r="B106" s="87" t="s">
        <v>9</v>
      </c>
      <c r="C106" s="36">
        <f>D84*D90*12</f>
        <v>0</v>
      </c>
      <c r="D106" s="11"/>
    </row>
    <row r="107" spans="1:4" s="12" customFormat="1" ht="15" customHeight="1">
      <c r="A107" s="103" t="s">
        <v>227</v>
      </c>
      <c r="B107" s="103"/>
      <c r="C107" s="44">
        <f>SUM(C102:C106)</f>
        <v>89103.995999999985</v>
      </c>
      <c r="D107" s="14"/>
    </row>
    <row r="108" spans="1:4" ht="24" customHeight="1">
      <c r="A108" s="104"/>
      <c r="B108" s="104"/>
      <c r="C108" s="104"/>
      <c r="D108" s="104"/>
    </row>
    <row r="109" spans="1:4" ht="18" customHeight="1">
      <c r="A109" s="120" t="s">
        <v>213</v>
      </c>
      <c r="B109" s="121"/>
      <c r="C109" s="121"/>
      <c r="D109" s="122"/>
    </row>
    <row r="110" spans="1:4" ht="12.75" customHeight="1">
      <c r="A110" s="110" t="s">
        <v>20</v>
      </c>
      <c r="B110" s="110"/>
      <c r="C110" s="110"/>
      <c r="D110" s="110"/>
    </row>
    <row r="111" spans="1:4">
      <c r="A111" s="111" t="s">
        <v>21</v>
      </c>
      <c r="B111" s="111"/>
      <c r="C111" s="111"/>
      <c r="D111" s="11">
        <v>473.4</v>
      </c>
    </row>
    <row r="112" spans="1:4" ht="12.75" customHeight="1">
      <c r="A112" s="112" t="s">
        <v>165</v>
      </c>
      <c r="B112" s="112"/>
      <c r="C112" s="112"/>
      <c r="D112" s="20">
        <f>D113+D114+D115+D116</f>
        <v>32.74</v>
      </c>
    </row>
    <row r="113" spans="1:4" ht="12.75" customHeight="1">
      <c r="A113" s="111" t="s">
        <v>23</v>
      </c>
      <c r="B113" s="111"/>
      <c r="C113" s="111"/>
      <c r="D113" s="20">
        <v>10.81</v>
      </c>
    </row>
    <row r="114" spans="1:4" ht="12.75" customHeight="1">
      <c r="A114" s="100" t="s">
        <v>22</v>
      </c>
      <c r="B114" s="100"/>
      <c r="C114" s="100"/>
      <c r="D114" s="20">
        <v>19.03</v>
      </c>
    </row>
    <row r="115" spans="1:4" ht="12.75" customHeight="1">
      <c r="A115" s="100" t="s">
        <v>27</v>
      </c>
      <c r="B115" s="100"/>
      <c r="C115" s="100"/>
      <c r="D115" s="20">
        <v>2.5</v>
      </c>
    </row>
    <row r="116" spans="1:4" ht="12.75" customHeight="1">
      <c r="A116" s="100" t="s">
        <v>28</v>
      </c>
      <c r="B116" s="100"/>
      <c r="C116" s="100"/>
      <c r="D116" s="20">
        <v>0.4</v>
      </c>
    </row>
    <row r="117" spans="1:4" ht="12.75" customHeight="1">
      <c r="A117" s="100" t="s">
        <v>29</v>
      </c>
      <c r="B117" s="100"/>
      <c r="C117" s="100"/>
      <c r="D117" s="20">
        <v>0</v>
      </c>
    </row>
    <row r="118" spans="1:4" ht="15.75" customHeight="1">
      <c r="A118" s="116" t="s">
        <v>0</v>
      </c>
      <c r="B118" s="116"/>
      <c r="C118" s="116"/>
      <c r="D118" s="116"/>
    </row>
    <row r="119" spans="1:4" ht="15" customHeight="1">
      <c r="A119" s="90" t="s">
        <v>1</v>
      </c>
      <c r="B119" s="14" t="s">
        <v>2</v>
      </c>
      <c r="C119" s="95" t="s">
        <v>4</v>
      </c>
      <c r="D119" s="86" t="s">
        <v>3</v>
      </c>
    </row>
    <row r="120" spans="1:4" ht="22.5" customHeight="1">
      <c r="A120" s="96" t="s">
        <v>214</v>
      </c>
      <c r="B120" s="94" t="s">
        <v>173</v>
      </c>
      <c r="C120" s="77">
        <v>-77</v>
      </c>
      <c r="D120" s="89" t="s">
        <v>5</v>
      </c>
    </row>
    <row r="121" spans="1:4">
      <c r="A121" s="96" t="s">
        <v>215</v>
      </c>
      <c r="B121" s="18" t="s">
        <v>26</v>
      </c>
      <c r="C121" s="20"/>
      <c r="D121" s="89"/>
    </row>
    <row r="122" spans="1:4" ht="16.5" customHeight="1">
      <c r="A122" s="96" t="s">
        <v>216</v>
      </c>
      <c r="B122" s="21" t="s">
        <v>24</v>
      </c>
      <c r="C122" s="36">
        <f>D111*D113*12</f>
        <v>61409.447999999997</v>
      </c>
      <c r="D122" s="102" t="s">
        <v>6</v>
      </c>
    </row>
    <row r="123" spans="1:4" s="1" customFormat="1" ht="15.75" customHeight="1">
      <c r="A123" s="96" t="s">
        <v>217</v>
      </c>
      <c r="B123" s="21" t="s">
        <v>25</v>
      </c>
      <c r="C123" s="36">
        <f>D111*D114*12</f>
        <v>108105.624</v>
      </c>
      <c r="D123" s="102"/>
    </row>
    <row r="124" spans="1:4" s="1" customFormat="1" ht="18">
      <c r="A124" s="96" t="s">
        <v>218</v>
      </c>
      <c r="B124" s="62" t="s">
        <v>7</v>
      </c>
      <c r="C124" s="36">
        <f>D111*D115*12</f>
        <v>14202</v>
      </c>
      <c r="D124" s="102"/>
    </row>
    <row r="125" spans="1:4" s="1" customFormat="1">
      <c r="A125" s="96" t="s">
        <v>219</v>
      </c>
      <c r="B125" s="21" t="s">
        <v>8</v>
      </c>
      <c r="C125" s="36">
        <f>D111*D116*12</f>
        <v>2272.3200000000002</v>
      </c>
      <c r="D125" s="102"/>
    </row>
    <row r="126" spans="1:4" s="1" customFormat="1">
      <c r="A126" s="96" t="s">
        <v>220</v>
      </c>
      <c r="B126" s="21" t="s">
        <v>9</v>
      </c>
      <c r="C126" s="36">
        <f>D111*D117*12</f>
        <v>0</v>
      </c>
      <c r="D126" s="102"/>
    </row>
    <row r="127" spans="1:4" s="1" customFormat="1">
      <c r="A127" s="96"/>
      <c r="B127" s="23" t="s">
        <v>17</v>
      </c>
      <c r="C127" s="80">
        <f>SUM(C122:C126)</f>
        <v>185989.39199999999</v>
      </c>
      <c r="D127" s="89"/>
    </row>
    <row r="128" spans="1:4" s="1" customFormat="1" ht="15" customHeight="1">
      <c r="A128" s="96" t="s">
        <v>221</v>
      </c>
      <c r="B128" s="72" t="s">
        <v>137</v>
      </c>
      <c r="C128" s="20"/>
      <c r="D128" s="89"/>
    </row>
    <row r="129" spans="1:4" s="1" customFormat="1" ht="16.5" customHeight="1">
      <c r="A129" s="96" t="s">
        <v>222</v>
      </c>
      <c r="B129" s="87" t="s">
        <v>24</v>
      </c>
      <c r="C129" s="36">
        <f>D111*D113*12</f>
        <v>61409.447999999997</v>
      </c>
      <c r="D129" s="89"/>
    </row>
    <row r="130" spans="1:4" s="1" customFormat="1" ht="15.75" customHeight="1">
      <c r="A130" s="96" t="s">
        <v>223</v>
      </c>
      <c r="B130" s="87" t="s">
        <v>25</v>
      </c>
      <c r="C130" s="36">
        <f>C123</f>
        <v>108105.624</v>
      </c>
      <c r="D130" s="89"/>
    </row>
    <row r="131" spans="1:4" s="1" customFormat="1" ht="22.5">
      <c r="A131" s="96" t="s">
        <v>224</v>
      </c>
      <c r="B131" s="88" t="s">
        <v>176</v>
      </c>
      <c r="C131" s="20"/>
      <c r="D131" s="89"/>
    </row>
    <row r="132" spans="1:4" s="1" customFormat="1">
      <c r="A132" s="96" t="s">
        <v>225</v>
      </c>
      <c r="B132" s="87" t="s">
        <v>8</v>
      </c>
      <c r="C132" s="36">
        <f>C125</f>
        <v>2272.3200000000002</v>
      </c>
      <c r="D132" s="11"/>
    </row>
    <row r="133" spans="1:4">
      <c r="A133" s="96" t="s">
        <v>226</v>
      </c>
      <c r="B133" s="87" t="s">
        <v>9</v>
      </c>
      <c r="C133" s="36">
        <f>D111*D117*12</f>
        <v>0</v>
      </c>
      <c r="D133" s="11"/>
    </row>
    <row r="134" spans="1:4" s="12" customFormat="1" ht="15" customHeight="1">
      <c r="A134" s="103" t="s">
        <v>228</v>
      </c>
      <c r="B134" s="103"/>
      <c r="C134" s="44">
        <f>SUM(C129:C133)</f>
        <v>171787.39199999999</v>
      </c>
      <c r="D134" s="14"/>
    </row>
    <row r="135" spans="1:4" ht="13.5" customHeight="1">
      <c r="A135" s="104"/>
      <c r="B135" s="104"/>
      <c r="C135" s="104"/>
      <c r="D135" s="104"/>
    </row>
    <row r="136" spans="1:4" ht="18" customHeight="1">
      <c r="A136" s="120" t="s">
        <v>229</v>
      </c>
      <c r="B136" s="121"/>
      <c r="C136" s="121"/>
      <c r="D136" s="122"/>
    </row>
    <row r="137" spans="1:4" ht="12.75" customHeight="1">
      <c r="A137" s="110" t="s">
        <v>20</v>
      </c>
      <c r="B137" s="110"/>
      <c r="C137" s="110"/>
      <c r="D137" s="110"/>
    </row>
    <row r="138" spans="1:4">
      <c r="A138" s="111" t="s">
        <v>21</v>
      </c>
      <c r="B138" s="111"/>
      <c r="C138" s="111"/>
      <c r="D138" s="11">
        <v>354.6</v>
      </c>
    </row>
    <row r="139" spans="1:4" ht="12.75" customHeight="1">
      <c r="A139" s="112" t="s">
        <v>165</v>
      </c>
      <c r="B139" s="112"/>
      <c r="C139" s="112"/>
      <c r="D139" s="20">
        <f>D140+D141+D142+D143</f>
        <v>19.559999999999999</v>
      </c>
    </row>
    <row r="140" spans="1:4" ht="12.75" customHeight="1">
      <c r="A140" s="111" t="s">
        <v>23</v>
      </c>
      <c r="B140" s="111"/>
      <c r="C140" s="111"/>
      <c r="D140" s="20">
        <v>10.81</v>
      </c>
    </row>
    <row r="141" spans="1:4" ht="12.75" customHeight="1">
      <c r="A141" s="100" t="s">
        <v>22</v>
      </c>
      <c r="B141" s="100"/>
      <c r="C141" s="100"/>
      <c r="D141" s="20">
        <v>6.8</v>
      </c>
    </row>
    <row r="142" spans="1:4" ht="12.75" customHeight="1">
      <c r="A142" s="100" t="s">
        <v>27</v>
      </c>
      <c r="B142" s="100"/>
      <c r="C142" s="100"/>
      <c r="D142" s="20">
        <v>1.95</v>
      </c>
    </row>
    <row r="143" spans="1:4" ht="12.75" customHeight="1">
      <c r="A143" s="100" t="s">
        <v>28</v>
      </c>
      <c r="B143" s="100"/>
      <c r="C143" s="100"/>
      <c r="D143" s="20">
        <v>0</v>
      </c>
    </row>
    <row r="144" spans="1:4" ht="12.75" customHeight="1">
      <c r="A144" s="100" t="s">
        <v>29</v>
      </c>
      <c r="B144" s="100"/>
      <c r="C144" s="100"/>
      <c r="D144" s="20">
        <v>0</v>
      </c>
    </row>
    <row r="145" spans="1:4" ht="15.75" customHeight="1">
      <c r="A145" s="116" t="s">
        <v>0</v>
      </c>
      <c r="B145" s="116"/>
      <c r="C145" s="116"/>
      <c r="D145" s="116"/>
    </row>
    <row r="146" spans="1:4" ht="15" customHeight="1">
      <c r="A146" s="90" t="s">
        <v>1</v>
      </c>
      <c r="B146" s="14" t="s">
        <v>2</v>
      </c>
      <c r="C146" s="95" t="s">
        <v>4</v>
      </c>
      <c r="D146" s="86" t="s">
        <v>3</v>
      </c>
    </row>
    <row r="147" spans="1:4" ht="22.5" customHeight="1">
      <c r="A147" s="96" t="s">
        <v>230</v>
      </c>
      <c r="B147" s="94" t="s">
        <v>173</v>
      </c>
      <c r="C147" s="77">
        <v>5404</v>
      </c>
      <c r="D147" s="89" t="s">
        <v>5</v>
      </c>
    </row>
    <row r="148" spans="1:4">
      <c r="A148" s="96" t="s">
        <v>231</v>
      </c>
      <c r="B148" s="18" t="s">
        <v>26</v>
      </c>
      <c r="C148" s="20"/>
      <c r="D148" s="89"/>
    </row>
    <row r="149" spans="1:4" ht="16.5" customHeight="1">
      <c r="A149" s="96" t="s">
        <v>232</v>
      </c>
      <c r="B149" s="21" t="s">
        <v>24</v>
      </c>
      <c r="C149" s="36">
        <f>D138*D140*12</f>
        <v>45998.712000000007</v>
      </c>
      <c r="D149" s="102" t="s">
        <v>6</v>
      </c>
    </row>
    <row r="150" spans="1:4" s="1" customFormat="1" ht="15.75" customHeight="1">
      <c r="A150" s="96" t="s">
        <v>233</v>
      </c>
      <c r="B150" s="21" t="s">
        <v>25</v>
      </c>
      <c r="C150" s="36">
        <f>D138*D141*12</f>
        <v>28935.360000000001</v>
      </c>
      <c r="D150" s="102"/>
    </row>
    <row r="151" spans="1:4" s="1" customFormat="1" ht="18">
      <c r="A151" s="96" t="s">
        <v>234</v>
      </c>
      <c r="B151" s="62" t="s">
        <v>7</v>
      </c>
      <c r="C151" s="36">
        <f>D138*D142*12</f>
        <v>8297.64</v>
      </c>
      <c r="D151" s="102"/>
    </row>
    <row r="152" spans="1:4" s="1" customFormat="1">
      <c r="A152" s="96" t="s">
        <v>235</v>
      </c>
      <c r="B152" s="21" t="s">
        <v>8</v>
      </c>
      <c r="C152" s="36">
        <f>D138*D143*12</f>
        <v>0</v>
      </c>
      <c r="D152" s="102"/>
    </row>
    <row r="153" spans="1:4" s="1" customFormat="1">
      <c r="A153" s="96" t="s">
        <v>236</v>
      </c>
      <c r="B153" s="21" t="s">
        <v>9</v>
      </c>
      <c r="C153" s="36">
        <f>D138*D144*12</f>
        <v>0</v>
      </c>
      <c r="D153" s="102"/>
    </row>
    <row r="154" spans="1:4" s="1" customFormat="1">
      <c r="A154" s="96"/>
      <c r="B154" s="23" t="s">
        <v>17</v>
      </c>
      <c r="C154" s="80">
        <f>SUM(C149:C153)</f>
        <v>83231.712000000014</v>
      </c>
      <c r="D154" s="89"/>
    </row>
    <row r="155" spans="1:4" s="1" customFormat="1" ht="15" customHeight="1">
      <c r="A155" s="96" t="s">
        <v>237</v>
      </c>
      <c r="B155" s="72" t="s">
        <v>137</v>
      </c>
      <c r="C155" s="20"/>
      <c r="D155" s="89"/>
    </row>
    <row r="156" spans="1:4" s="1" customFormat="1" ht="16.5" customHeight="1">
      <c r="A156" s="96" t="s">
        <v>238</v>
      </c>
      <c r="B156" s="87" t="s">
        <v>24</v>
      </c>
      <c r="C156" s="36">
        <f>D138*D140*12</f>
        <v>45998.712000000007</v>
      </c>
      <c r="D156" s="89"/>
    </row>
    <row r="157" spans="1:4" s="1" customFormat="1" ht="15.75" customHeight="1">
      <c r="A157" s="96" t="s">
        <v>239</v>
      </c>
      <c r="B157" s="87" t="s">
        <v>25</v>
      </c>
      <c r="C157" s="36">
        <f>C150</f>
        <v>28935.360000000001</v>
      </c>
      <c r="D157" s="89"/>
    </row>
    <row r="158" spans="1:4" s="1" customFormat="1" ht="22.5">
      <c r="A158" s="96" t="s">
        <v>240</v>
      </c>
      <c r="B158" s="88" t="s">
        <v>176</v>
      </c>
      <c r="C158" s="20"/>
      <c r="D158" s="89"/>
    </row>
    <row r="159" spans="1:4" s="1" customFormat="1">
      <c r="A159" s="96" t="s">
        <v>241</v>
      </c>
      <c r="B159" s="87" t="s">
        <v>8</v>
      </c>
      <c r="C159" s="36">
        <f>C152</f>
        <v>0</v>
      </c>
      <c r="D159" s="11"/>
    </row>
    <row r="160" spans="1:4">
      <c r="A160" s="96" t="s">
        <v>242</v>
      </c>
      <c r="B160" s="87" t="s">
        <v>9</v>
      </c>
      <c r="C160" s="36">
        <f>D138*D144*12</f>
        <v>0</v>
      </c>
      <c r="D160" s="11"/>
    </row>
    <row r="161" spans="1:4" s="12" customFormat="1" ht="15" customHeight="1">
      <c r="A161" s="103" t="s">
        <v>243</v>
      </c>
      <c r="B161" s="103"/>
      <c r="C161" s="80">
        <f>SUM(C156:C160)</f>
        <v>74934.072000000015</v>
      </c>
      <c r="D161" s="14"/>
    </row>
    <row r="162" spans="1:4" ht="6" customHeight="1">
      <c r="A162" s="104"/>
      <c r="B162" s="104"/>
      <c r="C162" s="104"/>
      <c r="D162" s="104"/>
    </row>
    <row r="163" spans="1:4" ht="34.5" customHeight="1">
      <c r="A163" s="96" t="s">
        <v>244</v>
      </c>
      <c r="B163" s="88" t="s">
        <v>245</v>
      </c>
      <c r="C163" s="78">
        <v>-19949</v>
      </c>
      <c r="D163" s="11"/>
    </row>
    <row r="164" spans="1:4" ht="22.5">
      <c r="A164" s="96" t="s">
        <v>246</v>
      </c>
      <c r="B164" s="88" t="s">
        <v>275</v>
      </c>
      <c r="C164" s="78">
        <v>66614</v>
      </c>
      <c r="D164" s="11"/>
    </row>
    <row r="165" spans="1:4" ht="22.5">
      <c r="A165" s="96" t="s">
        <v>247</v>
      </c>
      <c r="B165" s="88" t="s">
        <v>276</v>
      </c>
      <c r="C165" s="78">
        <v>66942</v>
      </c>
      <c r="D165" s="11"/>
    </row>
    <row r="166" spans="1:4" ht="36">
      <c r="A166" s="96" t="s">
        <v>248</v>
      </c>
      <c r="B166" s="98" t="s">
        <v>277</v>
      </c>
      <c r="C166" s="80">
        <f>C165-(-C163+C164)</f>
        <v>-19621</v>
      </c>
      <c r="D166" s="11"/>
    </row>
    <row r="167" spans="1:4" s="64" customFormat="1" ht="15" customHeight="1">
      <c r="A167" s="117" t="s">
        <v>42</v>
      </c>
      <c r="B167" s="118"/>
      <c r="C167" s="118"/>
      <c r="D167" s="119"/>
    </row>
    <row r="168" spans="1:4" ht="12" customHeight="1">
      <c r="A168" s="113" t="s">
        <v>171</v>
      </c>
      <c r="B168" s="114"/>
      <c r="C168" s="114"/>
      <c r="D168" s="115"/>
    </row>
    <row r="169" spans="1:4" ht="24.75" customHeight="1">
      <c r="A169" s="92" t="s">
        <v>249</v>
      </c>
      <c r="B169" s="21" t="s">
        <v>43</v>
      </c>
      <c r="C169" s="80">
        <v>77020</v>
      </c>
      <c r="D169" s="97" t="s">
        <v>51</v>
      </c>
    </row>
    <row r="170" spans="1:4" ht="13.5" customHeight="1">
      <c r="A170" s="92" t="s">
        <v>250</v>
      </c>
      <c r="B170" s="21" t="s">
        <v>53</v>
      </c>
      <c r="C170" s="36">
        <v>144405</v>
      </c>
      <c r="D170" s="105" t="s">
        <v>44</v>
      </c>
    </row>
    <row r="171" spans="1:4" ht="14.25" customHeight="1">
      <c r="A171" s="92" t="s">
        <v>251</v>
      </c>
      <c r="B171" s="21" t="s">
        <v>54</v>
      </c>
      <c r="C171" s="36">
        <v>99504</v>
      </c>
      <c r="D171" s="105"/>
    </row>
    <row r="172" spans="1:4" ht="25.5" customHeight="1">
      <c r="A172" s="92" t="s">
        <v>252</v>
      </c>
      <c r="B172" s="21" t="s">
        <v>45</v>
      </c>
      <c r="C172" s="80">
        <f>C170-C171+C169</f>
        <v>121921</v>
      </c>
      <c r="D172" s="97" t="s">
        <v>51</v>
      </c>
    </row>
    <row r="173" spans="1:4" ht="12" customHeight="1">
      <c r="A173" s="113" t="s">
        <v>174</v>
      </c>
      <c r="B173" s="114"/>
      <c r="C173" s="114"/>
      <c r="D173" s="115"/>
    </row>
    <row r="174" spans="1:4" ht="25.5" customHeight="1">
      <c r="A174" s="92" t="s">
        <v>253</v>
      </c>
      <c r="B174" s="21" t="s">
        <v>43</v>
      </c>
      <c r="C174" s="80">
        <v>15714</v>
      </c>
      <c r="D174" s="97" t="s">
        <v>51</v>
      </c>
    </row>
    <row r="175" spans="1:4" ht="13.5" customHeight="1">
      <c r="A175" s="92" t="s">
        <v>254</v>
      </c>
      <c r="B175" s="21" t="s">
        <v>53</v>
      </c>
      <c r="C175" s="36">
        <v>140562</v>
      </c>
      <c r="D175" s="105" t="s">
        <v>44</v>
      </c>
    </row>
    <row r="176" spans="1:4" ht="14.25" customHeight="1">
      <c r="A176" s="92" t="s">
        <v>255</v>
      </c>
      <c r="B176" s="21" t="s">
        <v>54</v>
      </c>
      <c r="C176" s="36">
        <v>142247</v>
      </c>
      <c r="D176" s="105"/>
    </row>
    <row r="177" spans="1:4" ht="26.25" customHeight="1">
      <c r="A177" s="92" t="s">
        <v>256</v>
      </c>
      <c r="B177" s="21" t="s">
        <v>45</v>
      </c>
      <c r="C177" s="80">
        <f>C175-C176+C174</f>
        <v>14029</v>
      </c>
      <c r="D177" s="97" t="s">
        <v>51</v>
      </c>
    </row>
    <row r="178" spans="1:4" ht="12" customHeight="1">
      <c r="A178" s="113" t="s">
        <v>175</v>
      </c>
      <c r="B178" s="114"/>
      <c r="C178" s="114"/>
      <c r="D178" s="115"/>
    </row>
    <row r="179" spans="1:4" ht="30" customHeight="1">
      <c r="A179" s="92" t="s">
        <v>257</v>
      </c>
      <c r="B179" s="21" t="s">
        <v>43</v>
      </c>
      <c r="C179" s="80">
        <v>253103</v>
      </c>
      <c r="D179" s="91" t="s">
        <v>51</v>
      </c>
    </row>
    <row r="180" spans="1:4" ht="13.5" customHeight="1">
      <c r="A180" s="92" t="s">
        <v>258</v>
      </c>
      <c r="B180" s="21" t="s">
        <v>53</v>
      </c>
      <c r="C180" s="36">
        <v>186954</v>
      </c>
      <c r="D180" s="105" t="s">
        <v>44</v>
      </c>
    </row>
    <row r="181" spans="1:4" ht="14.25" customHeight="1">
      <c r="A181" s="92" t="s">
        <v>259</v>
      </c>
      <c r="B181" s="21" t="s">
        <v>54</v>
      </c>
      <c r="C181" s="36">
        <v>168781</v>
      </c>
      <c r="D181" s="105"/>
    </row>
    <row r="182" spans="1:4" ht="32.25" customHeight="1">
      <c r="A182" s="92" t="s">
        <v>260</v>
      </c>
      <c r="B182" s="21" t="s">
        <v>45</v>
      </c>
      <c r="C182" s="80">
        <f>C180-C181+C179</f>
        <v>271276</v>
      </c>
      <c r="D182" s="97" t="s">
        <v>51</v>
      </c>
    </row>
    <row r="183" spans="1:4" ht="12" customHeight="1">
      <c r="A183" s="113" t="s">
        <v>200</v>
      </c>
      <c r="B183" s="114"/>
      <c r="C183" s="114"/>
      <c r="D183" s="115"/>
    </row>
    <row r="184" spans="1:4" ht="30" customHeight="1">
      <c r="A184" s="92" t="s">
        <v>261</v>
      </c>
      <c r="B184" s="21" t="s">
        <v>43</v>
      </c>
      <c r="C184" s="80">
        <v>44895</v>
      </c>
      <c r="D184" s="91" t="s">
        <v>51</v>
      </c>
    </row>
    <row r="185" spans="1:4" ht="13.5" customHeight="1">
      <c r="A185" s="92" t="s">
        <v>262</v>
      </c>
      <c r="B185" s="21" t="s">
        <v>53</v>
      </c>
      <c r="C185" s="36">
        <v>50938</v>
      </c>
      <c r="D185" s="123" t="s">
        <v>44</v>
      </c>
    </row>
    <row r="186" spans="1:4" ht="14.25" customHeight="1">
      <c r="A186" s="92" t="s">
        <v>263</v>
      </c>
      <c r="B186" s="21" t="s">
        <v>54</v>
      </c>
      <c r="C186" s="36">
        <v>57718</v>
      </c>
      <c r="D186" s="123"/>
    </row>
    <row r="187" spans="1:4" ht="27.75" customHeight="1">
      <c r="A187" s="92" t="s">
        <v>264</v>
      </c>
      <c r="B187" s="21" t="s">
        <v>45</v>
      </c>
      <c r="C187" s="80">
        <f>C185-C186+C184</f>
        <v>38115</v>
      </c>
      <c r="D187" s="97" t="s">
        <v>51</v>
      </c>
    </row>
    <row r="188" spans="1:4" ht="12" customHeight="1">
      <c r="A188" s="113" t="s">
        <v>213</v>
      </c>
      <c r="B188" s="114"/>
      <c r="C188" s="114"/>
      <c r="D188" s="115"/>
    </row>
    <row r="189" spans="1:4" ht="25.5" customHeight="1">
      <c r="A189" s="92" t="s">
        <v>265</v>
      </c>
      <c r="B189" s="21" t="s">
        <v>43</v>
      </c>
      <c r="C189" s="80">
        <v>236360</v>
      </c>
      <c r="D189" s="97" t="s">
        <v>51</v>
      </c>
    </row>
    <row r="190" spans="1:4" ht="13.5" customHeight="1">
      <c r="A190" s="92" t="s">
        <v>266</v>
      </c>
      <c r="B190" s="21" t="s">
        <v>53</v>
      </c>
      <c r="C190" s="36">
        <v>140900</v>
      </c>
      <c r="D190" s="105" t="s">
        <v>44</v>
      </c>
    </row>
    <row r="191" spans="1:4" ht="14.25" customHeight="1">
      <c r="A191" s="92" t="s">
        <v>267</v>
      </c>
      <c r="B191" s="21" t="s">
        <v>54</v>
      </c>
      <c r="C191" s="36">
        <v>107089</v>
      </c>
      <c r="D191" s="105"/>
    </row>
    <row r="192" spans="1:4" ht="24.75" customHeight="1">
      <c r="A192" s="92" t="s">
        <v>268</v>
      </c>
      <c r="B192" s="21" t="s">
        <v>45</v>
      </c>
      <c r="C192" s="80">
        <f>C190-C191+C189</f>
        <v>270171</v>
      </c>
      <c r="D192" s="97" t="s">
        <v>51</v>
      </c>
    </row>
    <row r="193" spans="1:4" ht="12" customHeight="1">
      <c r="A193" s="113" t="s">
        <v>229</v>
      </c>
      <c r="B193" s="114"/>
      <c r="C193" s="114"/>
      <c r="D193" s="115"/>
    </row>
    <row r="194" spans="1:4" ht="25.5" customHeight="1">
      <c r="A194" s="92" t="s">
        <v>269</v>
      </c>
      <c r="B194" s="21" t="s">
        <v>43</v>
      </c>
      <c r="C194" s="80">
        <v>52271</v>
      </c>
      <c r="D194" s="97" t="s">
        <v>51</v>
      </c>
    </row>
    <row r="195" spans="1:4" ht="13.5" customHeight="1">
      <c r="A195" s="92" t="s">
        <v>270</v>
      </c>
      <c r="B195" s="21" t="s">
        <v>53</v>
      </c>
      <c r="C195" s="36">
        <v>69496</v>
      </c>
      <c r="D195" s="105" t="s">
        <v>44</v>
      </c>
    </row>
    <row r="196" spans="1:4" ht="14.25" customHeight="1">
      <c r="A196" s="92" t="s">
        <v>271</v>
      </c>
      <c r="B196" s="21" t="s">
        <v>54</v>
      </c>
      <c r="C196" s="36">
        <v>42295</v>
      </c>
      <c r="D196" s="105"/>
    </row>
    <row r="197" spans="1:4" ht="27" customHeight="1">
      <c r="A197" s="92" t="s">
        <v>272</v>
      </c>
      <c r="B197" s="21" t="s">
        <v>45</v>
      </c>
      <c r="C197" s="80">
        <f>C195-C196+C194</f>
        <v>79472</v>
      </c>
      <c r="D197" s="97" t="s">
        <v>51</v>
      </c>
    </row>
    <row r="198" spans="1:4">
      <c r="A198" s="106" t="s">
        <v>49</v>
      </c>
      <c r="B198" s="106"/>
      <c r="C198" s="106"/>
      <c r="D198" s="106"/>
    </row>
    <row r="199" spans="1:4" ht="25.5">
      <c r="A199" s="92" t="s">
        <v>273</v>
      </c>
      <c r="B199" s="21" t="s">
        <v>274</v>
      </c>
      <c r="C199" s="20">
        <v>0</v>
      </c>
      <c r="D199" s="89" t="s">
        <v>52</v>
      </c>
    </row>
    <row r="200" spans="1:4">
      <c r="D200" s="7"/>
    </row>
    <row r="201" spans="1:4" ht="25.5">
      <c r="A201" s="99" t="s">
        <v>55</v>
      </c>
      <c r="B201" s="99"/>
      <c r="C201" s="10" t="s">
        <v>68</v>
      </c>
      <c r="D201" s="28" t="s">
        <v>57</v>
      </c>
    </row>
    <row r="202" spans="1:4">
      <c r="D202" s="7"/>
    </row>
    <row r="203" spans="1:4" ht="51">
      <c r="B203" s="9" t="s">
        <v>278</v>
      </c>
      <c r="C203" s="10" t="s">
        <v>68</v>
      </c>
      <c r="D203" s="82" t="s">
        <v>279</v>
      </c>
    </row>
  </sheetData>
  <mergeCells count="92">
    <mergeCell ref="D195:D196"/>
    <mergeCell ref="D180:D181"/>
    <mergeCell ref="A183:D183"/>
    <mergeCell ref="D185:D186"/>
    <mergeCell ref="A188:D188"/>
    <mergeCell ref="D190:D191"/>
    <mergeCell ref="A193:D193"/>
    <mergeCell ref="A178:D178"/>
    <mergeCell ref="A141:C141"/>
    <mergeCell ref="A142:C142"/>
    <mergeCell ref="A143:C143"/>
    <mergeCell ref="A144:C144"/>
    <mergeCell ref="A145:D145"/>
    <mergeCell ref="D149:D153"/>
    <mergeCell ref="A161:B161"/>
    <mergeCell ref="A162:D162"/>
    <mergeCell ref="A168:D168"/>
    <mergeCell ref="A173:D173"/>
    <mergeCell ref="D175:D176"/>
    <mergeCell ref="A140:C140"/>
    <mergeCell ref="A115:C115"/>
    <mergeCell ref="A116:C116"/>
    <mergeCell ref="A117:C117"/>
    <mergeCell ref="A118:D118"/>
    <mergeCell ref="D122:D126"/>
    <mergeCell ref="A134:B134"/>
    <mergeCell ref="A135:D135"/>
    <mergeCell ref="A136:D136"/>
    <mergeCell ref="A137:D137"/>
    <mergeCell ref="A138:C138"/>
    <mergeCell ref="A139:C139"/>
    <mergeCell ref="A114:C114"/>
    <mergeCell ref="A89:C89"/>
    <mergeCell ref="A90:C90"/>
    <mergeCell ref="A91:D91"/>
    <mergeCell ref="D95:D99"/>
    <mergeCell ref="A107:B107"/>
    <mergeCell ref="A108:D108"/>
    <mergeCell ref="A109:D109"/>
    <mergeCell ref="A110:D110"/>
    <mergeCell ref="A111:C111"/>
    <mergeCell ref="A112:C112"/>
    <mergeCell ref="A113:C113"/>
    <mergeCell ref="A57:C57"/>
    <mergeCell ref="A58:C58"/>
    <mergeCell ref="A59:C59"/>
    <mergeCell ref="A60:C60"/>
    <mergeCell ref="A88:C88"/>
    <mergeCell ref="A62:C62"/>
    <mergeCell ref="A63:C63"/>
    <mergeCell ref="A64:D64"/>
    <mergeCell ref="D68:D72"/>
    <mergeCell ref="A80:B80"/>
    <mergeCell ref="A82:D82"/>
    <mergeCell ref="A83:D83"/>
    <mergeCell ref="A84:C84"/>
    <mergeCell ref="A85:C85"/>
    <mergeCell ref="A86:C86"/>
    <mergeCell ref="A87:C87"/>
    <mergeCell ref="A38:D38"/>
    <mergeCell ref="D42:D46"/>
    <mergeCell ref="A54:B54"/>
    <mergeCell ref="A55:D55"/>
    <mergeCell ref="A56:D56"/>
    <mergeCell ref="A28:B28"/>
    <mergeCell ref="A81:D81"/>
    <mergeCell ref="D170:D171"/>
    <mergeCell ref="A198:D198"/>
    <mergeCell ref="A201:B201"/>
    <mergeCell ref="A167:D167"/>
    <mergeCell ref="A29:D29"/>
    <mergeCell ref="A30:D30"/>
    <mergeCell ref="A31:C31"/>
    <mergeCell ref="A32:C32"/>
    <mergeCell ref="A33:C33"/>
    <mergeCell ref="A34:C34"/>
    <mergeCell ref="A35:C35"/>
    <mergeCell ref="A61:C61"/>
    <mergeCell ref="A36:C36"/>
    <mergeCell ref="A37:C37"/>
    <mergeCell ref="D15:D20"/>
    <mergeCell ref="A1:D1"/>
    <mergeCell ref="A3:D3"/>
    <mergeCell ref="A4:C4"/>
    <mergeCell ref="A5:C5"/>
    <mergeCell ref="A6:C6"/>
    <mergeCell ref="A2:D2"/>
    <mergeCell ref="A7:C7"/>
    <mergeCell ref="A8:C8"/>
    <mergeCell ref="A9:C9"/>
    <mergeCell ref="A10:C10"/>
    <mergeCell ref="A11:D11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F55"/>
  <sheetViews>
    <sheetView workbookViewId="0">
      <selection activeCell="D10" sqref="D7:D10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  <col min="5" max="6" width="9.140625" style="1"/>
  </cols>
  <sheetData>
    <row r="2" spans="1:6" ht="27.75" customHeight="1">
      <c r="A2" s="109" t="s">
        <v>100</v>
      </c>
      <c r="B2" s="109"/>
      <c r="C2" s="109"/>
      <c r="D2" s="109"/>
      <c r="E2" s="3"/>
      <c r="F2" s="3"/>
    </row>
    <row r="3" spans="1:6" ht="5.25" customHeight="1">
      <c r="A3" s="2"/>
      <c r="B3" s="2"/>
      <c r="C3" s="2"/>
      <c r="D3" s="2"/>
      <c r="E3" s="3"/>
      <c r="F3" s="3"/>
    </row>
    <row r="4" spans="1:6" ht="12.75" customHeight="1">
      <c r="A4" s="110" t="s">
        <v>20</v>
      </c>
      <c r="B4" s="110"/>
      <c r="C4" s="110"/>
      <c r="D4" s="110"/>
      <c r="E4" s="3"/>
      <c r="F4" s="3"/>
    </row>
    <row r="5" spans="1:6">
      <c r="A5" s="111" t="s">
        <v>21</v>
      </c>
      <c r="B5" s="111"/>
      <c r="C5" s="111"/>
      <c r="D5" s="11">
        <v>902.7</v>
      </c>
    </row>
    <row r="6" spans="1:6" ht="12.75" customHeight="1">
      <c r="A6" s="112" t="s">
        <v>62</v>
      </c>
      <c r="B6" s="112"/>
      <c r="C6" s="112"/>
      <c r="D6" s="20">
        <v>20.190000000000001</v>
      </c>
    </row>
    <row r="7" spans="1:6" ht="12.75" customHeight="1">
      <c r="A7" s="111" t="s">
        <v>23</v>
      </c>
      <c r="B7" s="111"/>
      <c r="C7" s="111"/>
      <c r="D7" s="20">
        <v>10.81</v>
      </c>
    </row>
    <row r="8" spans="1:6" ht="12.75" customHeight="1">
      <c r="A8" s="100" t="s">
        <v>22</v>
      </c>
      <c r="B8" s="100"/>
      <c r="C8" s="100"/>
      <c r="D8" s="20">
        <v>4.8</v>
      </c>
    </row>
    <row r="9" spans="1:6" ht="12.75" customHeight="1">
      <c r="A9" s="100" t="s">
        <v>27</v>
      </c>
      <c r="B9" s="100"/>
      <c r="C9" s="100"/>
      <c r="D9" s="20">
        <v>4.29</v>
      </c>
    </row>
    <row r="10" spans="1:6" ht="12.75" customHeight="1">
      <c r="A10" s="100" t="s">
        <v>28</v>
      </c>
      <c r="B10" s="100"/>
      <c r="C10" s="100"/>
      <c r="D10" s="20">
        <v>0.28999999999999998</v>
      </c>
    </row>
    <row r="11" spans="1:6" ht="12.75" customHeight="1">
      <c r="A11" s="100" t="s">
        <v>29</v>
      </c>
      <c r="B11" s="100"/>
      <c r="C11" s="100"/>
      <c r="D11" s="20">
        <v>0</v>
      </c>
    </row>
    <row r="12" spans="1:6" ht="15" customHeight="1">
      <c r="A12" s="101" t="s">
        <v>0</v>
      </c>
      <c r="B12" s="101"/>
      <c r="C12" s="101"/>
      <c r="D12" s="101"/>
      <c r="E12" s="4"/>
      <c r="F12" s="4"/>
    </row>
    <row r="13" spans="1:6" ht="24" customHeight="1">
      <c r="A13" s="46" t="s">
        <v>1</v>
      </c>
      <c r="B13" s="14" t="s">
        <v>2</v>
      </c>
      <c r="C13" s="15" t="s">
        <v>4</v>
      </c>
      <c r="D13" s="50" t="s">
        <v>3</v>
      </c>
    </row>
    <row r="14" spans="1:6" ht="42.75" customHeight="1">
      <c r="A14" s="48">
        <v>1</v>
      </c>
      <c r="B14" s="18" t="s">
        <v>115</v>
      </c>
      <c r="C14" s="45">
        <v>31122</v>
      </c>
      <c r="D14" s="49" t="s">
        <v>5</v>
      </c>
    </row>
    <row r="15" spans="1:6">
      <c r="A15" s="48">
        <v>2</v>
      </c>
      <c r="B15" s="18" t="s">
        <v>26</v>
      </c>
      <c r="C15" s="20"/>
      <c r="D15" s="49"/>
    </row>
    <row r="16" spans="1:6" ht="16.5" customHeight="1">
      <c r="A16" s="48" t="s">
        <v>11</v>
      </c>
      <c r="B16" s="21" t="s">
        <v>24</v>
      </c>
      <c r="C16" s="36">
        <f>D5*D7*12</f>
        <v>117098.24400000002</v>
      </c>
      <c r="D16" s="102" t="s">
        <v>6</v>
      </c>
    </row>
    <row r="17" spans="1:4" ht="15.75" customHeight="1">
      <c r="A17" s="48" t="s">
        <v>12</v>
      </c>
      <c r="B17" s="21" t="s">
        <v>25</v>
      </c>
      <c r="C17" s="36">
        <f>D5*D8*12</f>
        <v>51995.520000000004</v>
      </c>
      <c r="D17" s="102"/>
    </row>
    <row r="18" spans="1:4" ht="25.5">
      <c r="A18" s="48" t="s">
        <v>13</v>
      </c>
      <c r="B18" s="21" t="s">
        <v>7</v>
      </c>
      <c r="C18" s="36">
        <f>D5*D9*12</f>
        <v>46470.995999999999</v>
      </c>
      <c r="D18" s="102"/>
    </row>
    <row r="19" spans="1:4">
      <c r="A19" s="48" t="s">
        <v>14</v>
      </c>
      <c r="B19" s="21" t="s">
        <v>8</v>
      </c>
      <c r="C19" s="36">
        <f>D5*D10*12</f>
        <v>3141.3960000000002</v>
      </c>
      <c r="D19" s="102"/>
    </row>
    <row r="20" spans="1:4">
      <c r="A20" s="48" t="s">
        <v>15</v>
      </c>
      <c r="B20" s="21" t="s">
        <v>9</v>
      </c>
      <c r="C20" s="36">
        <f>D5*D11*12</f>
        <v>0</v>
      </c>
      <c r="D20" s="102"/>
    </row>
    <row r="21" spans="1:4">
      <c r="A21" s="48" t="s">
        <v>16</v>
      </c>
      <c r="B21" s="21" t="s">
        <v>10</v>
      </c>
      <c r="C21" s="43">
        <v>0</v>
      </c>
      <c r="D21" s="102"/>
    </row>
    <row r="22" spans="1:4">
      <c r="A22" s="48"/>
      <c r="B22" s="23" t="s">
        <v>17</v>
      </c>
      <c r="C22" s="44">
        <f>SUM(C16:C21)</f>
        <v>218706.15600000002</v>
      </c>
      <c r="D22" s="49"/>
    </row>
    <row r="23" spans="1:4" ht="15" customHeight="1">
      <c r="A23" s="48" t="s">
        <v>31</v>
      </c>
      <c r="B23" s="72" t="s">
        <v>137</v>
      </c>
      <c r="C23" s="20"/>
      <c r="D23" s="49"/>
    </row>
    <row r="24" spans="1:4">
      <c r="A24" s="48" t="s">
        <v>32</v>
      </c>
      <c r="B24" s="51" t="s">
        <v>24</v>
      </c>
      <c r="C24" s="36">
        <f>D5*D7*12</f>
        <v>117098.24400000002</v>
      </c>
      <c r="D24" s="49"/>
    </row>
    <row r="25" spans="1:4" ht="18" customHeight="1">
      <c r="A25" s="48" t="s">
        <v>33</v>
      </c>
      <c r="B25" s="51" t="s">
        <v>25</v>
      </c>
      <c r="C25" s="36">
        <f>C17</f>
        <v>51995.520000000004</v>
      </c>
      <c r="D25" s="49"/>
    </row>
    <row r="26" spans="1:4" ht="21.75" customHeight="1">
      <c r="A26" s="48" t="s">
        <v>34</v>
      </c>
      <c r="B26" s="52" t="s">
        <v>7</v>
      </c>
      <c r="C26" s="20"/>
      <c r="D26" s="49"/>
    </row>
    <row r="27" spans="1:4" ht="14.25" customHeight="1">
      <c r="A27" s="25" t="s">
        <v>35</v>
      </c>
      <c r="B27" s="84" t="s">
        <v>147</v>
      </c>
      <c r="C27" s="36">
        <v>60429</v>
      </c>
      <c r="D27" s="49"/>
    </row>
    <row r="28" spans="1:4" ht="13.5" customHeight="1">
      <c r="A28" s="25" t="s">
        <v>36</v>
      </c>
      <c r="B28" s="84" t="s">
        <v>147</v>
      </c>
      <c r="C28" s="36">
        <v>23070</v>
      </c>
      <c r="D28" s="49"/>
    </row>
    <row r="29" spans="1:4" ht="13.5" customHeight="1">
      <c r="A29" s="25" t="s">
        <v>37</v>
      </c>
      <c r="B29" s="84" t="s">
        <v>147</v>
      </c>
      <c r="C29" s="36">
        <v>0</v>
      </c>
      <c r="D29" s="49"/>
    </row>
    <row r="30" spans="1:4" ht="13.5" customHeight="1">
      <c r="A30" s="25" t="s">
        <v>36</v>
      </c>
      <c r="B30" s="84" t="s">
        <v>147</v>
      </c>
      <c r="C30" s="36">
        <v>0</v>
      </c>
      <c r="D30" s="49"/>
    </row>
    <row r="31" spans="1:4" ht="13.5" customHeight="1">
      <c r="A31" s="25" t="s">
        <v>37</v>
      </c>
      <c r="B31" s="84" t="s">
        <v>147</v>
      </c>
      <c r="C31" s="36">
        <v>0</v>
      </c>
      <c r="D31" s="49"/>
    </row>
    <row r="32" spans="1:4">
      <c r="A32" s="48" t="s">
        <v>39</v>
      </c>
      <c r="B32" s="51" t="s">
        <v>9</v>
      </c>
      <c r="C32" s="36">
        <f>D5*D11*12</f>
        <v>0</v>
      </c>
      <c r="D32" s="11"/>
    </row>
    <row r="33" spans="1:6">
      <c r="A33" s="48" t="s">
        <v>40</v>
      </c>
      <c r="B33" s="51" t="s">
        <v>10</v>
      </c>
      <c r="C33" s="43">
        <v>0</v>
      </c>
      <c r="D33" s="11"/>
    </row>
    <row r="34" spans="1:6" s="12" customFormat="1" ht="15" customHeight="1">
      <c r="A34" s="103" t="s">
        <v>17</v>
      </c>
      <c r="B34" s="103"/>
      <c r="C34" s="44">
        <f>SUM(C24:C33)</f>
        <v>252592.76400000002</v>
      </c>
      <c r="D34" s="14"/>
      <c r="E34" s="4"/>
      <c r="F34" s="4"/>
    </row>
    <row r="35" spans="1:6" s="1" customFormat="1" ht="13.5" customHeight="1">
      <c r="A35" s="104" t="s">
        <v>42</v>
      </c>
      <c r="B35" s="104"/>
      <c r="C35" s="104"/>
      <c r="D35" s="104"/>
    </row>
    <row r="36" spans="1:6" s="1" customFormat="1" ht="29.25" customHeight="1">
      <c r="A36" s="48" t="s">
        <v>46</v>
      </c>
      <c r="B36" s="21" t="s">
        <v>43</v>
      </c>
      <c r="C36" s="44">
        <v>10917</v>
      </c>
      <c r="D36" s="47" t="s">
        <v>51</v>
      </c>
    </row>
    <row r="37" spans="1:6" s="1" customFormat="1" ht="13.5" customHeight="1">
      <c r="A37" s="48" t="s">
        <v>18</v>
      </c>
      <c r="B37" s="21" t="s">
        <v>53</v>
      </c>
      <c r="C37" s="36">
        <v>219507</v>
      </c>
      <c r="D37" s="105" t="s">
        <v>44</v>
      </c>
    </row>
    <row r="38" spans="1:6" s="1" customFormat="1" ht="14.25" customHeight="1">
      <c r="A38" s="48" t="s">
        <v>19</v>
      </c>
      <c r="B38" s="21" t="s">
        <v>54</v>
      </c>
      <c r="C38" s="36">
        <v>217165</v>
      </c>
      <c r="D38" s="105"/>
    </row>
    <row r="39" spans="1:6" s="1" customFormat="1" ht="18" customHeight="1">
      <c r="A39" s="48" t="s">
        <v>47</v>
      </c>
      <c r="B39" s="62" t="s">
        <v>45</v>
      </c>
      <c r="C39" s="44">
        <f>C37-C38+C36</f>
        <v>13259</v>
      </c>
      <c r="D39" s="61" t="s">
        <v>51</v>
      </c>
    </row>
    <row r="40" spans="1:6" s="1" customFormat="1">
      <c r="A40" s="48"/>
      <c r="B40" s="21" t="s">
        <v>48</v>
      </c>
      <c r="C40" s="42"/>
      <c r="D40" s="49"/>
    </row>
    <row r="41" spans="1:6" s="1" customFormat="1">
      <c r="A41" s="106" t="s">
        <v>49</v>
      </c>
      <c r="B41" s="106"/>
      <c r="C41" s="106"/>
      <c r="D41" s="106"/>
    </row>
    <row r="42" spans="1:6" s="1" customFormat="1" ht="16.5">
      <c r="A42" s="48" t="s">
        <v>81</v>
      </c>
      <c r="B42" s="21" t="s">
        <v>50</v>
      </c>
      <c r="C42" s="20">
        <v>0</v>
      </c>
      <c r="D42" s="49" t="s">
        <v>52</v>
      </c>
    </row>
    <row r="43" spans="1:6" s="1" customFormat="1" ht="26.25" customHeight="1">
      <c r="A43" s="107" t="s">
        <v>123</v>
      </c>
      <c r="B43" s="108"/>
      <c r="C43" s="44">
        <f>(C14+C18)-(C27+C28+C29+C30+C31)</f>
        <v>-5906.0040000000008</v>
      </c>
      <c r="D43" s="30"/>
    </row>
    <row r="44" spans="1:6" s="1" customFormat="1" ht="15" customHeight="1">
      <c r="A44" s="104" t="s">
        <v>80</v>
      </c>
      <c r="B44" s="104"/>
      <c r="C44" s="104"/>
      <c r="D44" s="104"/>
    </row>
    <row r="45" spans="1:6" s="1" customFormat="1" ht="13.5" customHeight="1">
      <c r="A45" s="48" t="s">
        <v>82</v>
      </c>
      <c r="B45" s="21" t="s">
        <v>53</v>
      </c>
      <c r="C45" s="36">
        <v>264700</v>
      </c>
      <c r="D45" s="105" t="s">
        <v>44</v>
      </c>
    </row>
    <row r="46" spans="1:6" s="1" customFormat="1" ht="14.25" customHeight="1">
      <c r="A46" s="48" t="s">
        <v>83</v>
      </c>
      <c r="B46" s="21" t="s">
        <v>54</v>
      </c>
      <c r="C46" s="36">
        <v>258000</v>
      </c>
      <c r="D46" s="105"/>
    </row>
    <row r="47" spans="1:6" s="1" customFormat="1" ht="24" customHeight="1">
      <c r="A47" s="48" t="s">
        <v>84</v>
      </c>
      <c r="B47" s="62" t="s">
        <v>85</v>
      </c>
      <c r="C47" s="44">
        <f>C45-C46</f>
        <v>6700</v>
      </c>
      <c r="D47" s="47" t="s">
        <v>51</v>
      </c>
    </row>
    <row r="48" spans="1:6" s="1" customFormat="1" ht="25.5">
      <c r="A48" s="99" t="s">
        <v>55</v>
      </c>
      <c r="B48" s="99"/>
      <c r="C48" s="10" t="s">
        <v>68</v>
      </c>
      <c r="D48" s="28" t="s">
        <v>57</v>
      </c>
    </row>
    <row r="49" spans="1:4" s="1" customFormat="1">
      <c r="A49" s="8"/>
      <c r="B49" s="5"/>
      <c r="C49" s="10"/>
      <c r="D49" s="7"/>
    </row>
    <row r="50" spans="1:4" s="1" customFormat="1" ht="25.5">
      <c r="A50" s="8"/>
      <c r="B50" s="9" t="s">
        <v>56</v>
      </c>
      <c r="C50" s="10" t="s">
        <v>68</v>
      </c>
      <c r="D50" s="82" t="s">
        <v>153</v>
      </c>
    </row>
    <row r="51" spans="1:4" s="1" customFormat="1">
      <c r="A51" s="8"/>
      <c r="B51" s="5"/>
      <c r="C51" s="10"/>
      <c r="D51" s="7"/>
    </row>
    <row r="52" spans="1:4" s="1" customFormat="1">
      <c r="A52" s="8"/>
      <c r="B52" s="5"/>
      <c r="C52" s="10"/>
      <c r="D52" s="7"/>
    </row>
    <row r="53" spans="1:4" s="1" customFormat="1">
      <c r="A53" s="8"/>
      <c r="B53" s="5"/>
      <c r="C53" s="10"/>
      <c r="D53" s="7"/>
    </row>
    <row r="54" spans="1:4" s="1" customFormat="1">
      <c r="A54" s="8"/>
      <c r="B54" s="5"/>
      <c r="C54" s="10"/>
      <c r="D54" s="7"/>
    </row>
    <row r="55" spans="1:4" s="1" customFormat="1">
      <c r="A55" s="8"/>
      <c r="B55" s="5"/>
      <c r="C55" s="10"/>
      <c r="D55" s="7"/>
    </row>
  </sheetData>
  <mergeCells count="19">
    <mergeCell ref="D45:D46"/>
    <mergeCell ref="A48:B48"/>
    <mergeCell ref="A34:B34"/>
    <mergeCell ref="A35:D35"/>
    <mergeCell ref="D37:D38"/>
    <mergeCell ref="A41:D41"/>
    <mergeCell ref="A43:B43"/>
    <mergeCell ref="A44:D44"/>
    <mergeCell ref="D16:D21"/>
    <mergeCell ref="A2:D2"/>
    <mergeCell ref="A4:D4"/>
    <mergeCell ref="A5:C5"/>
    <mergeCell ref="A6:C6"/>
    <mergeCell ref="A7:C7"/>
    <mergeCell ref="A8:C8"/>
    <mergeCell ref="A9:C9"/>
    <mergeCell ref="A10:C10"/>
    <mergeCell ref="A11:C11"/>
    <mergeCell ref="A12:D12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E54"/>
  <sheetViews>
    <sheetView workbookViewId="0">
      <selection activeCell="F47" sqref="F47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  <col min="5" max="5" width="9.140625" style="1"/>
  </cols>
  <sheetData>
    <row r="2" spans="1:5" ht="27.75" customHeight="1">
      <c r="A2" s="109" t="s">
        <v>96</v>
      </c>
      <c r="B2" s="109"/>
      <c r="C2" s="109"/>
      <c r="D2" s="109"/>
      <c r="E2" s="3"/>
    </row>
    <row r="3" spans="1:5" ht="5.25" customHeight="1">
      <c r="A3" s="2"/>
      <c r="B3" s="2"/>
      <c r="C3" s="2"/>
      <c r="D3" s="2"/>
      <c r="E3" s="3"/>
    </row>
    <row r="4" spans="1:5" ht="12.75" customHeight="1">
      <c r="A4" s="110" t="s">
        <v>20</v>
      </c>
      <c r="B4" s="110"/>
      <c r="C4" s="110"/>
      <c r="D4" s="110"/>
      <c r="E4" s="3"/>
    </row>
    <row r="5" spans="1:5">
      <c r="A5" s="111" t="s">
        <v>21</v>
      </c>
      <c r="B5" s="111"/>
      <c r="C5" s="111"/>
      <c r="D5" s="11">
        <v>1519.1</v>
      </c>
    </row>
    <row r="6" spans="1:5" ht="12.75" customHeight="1">
      <c r="A6" s="112" t="s">
        <v>62</v>
      </c>
      <c r="B6" s="112"/>
      <c r="C6" s="112"/>
      <c r="D6" s="75" t="s">
        <v>151</v>
      </c>
    </row>
    <row r="7" spans="1:5" ht="12.75" customHeight="1">
      <c r="A7" s="111" t="s">
        <v>23</v>
      </c>
      <c r="B7" s="111"/>
      <c r="C7" s="111"/>
      <c r="D7" s="20">
        <v>10.81</v>
      </c>
    </row>
    <row r="8" spans="1:5" ht="12.75" customHeight="1">
      <c r="A8" s="100" t="s">
        <v>22</v>
      </c>
      <c r="B8" s="100"/>
      <c r="C8" s="100"/>
      <c r="D8" s="20" t="s">
        <v>152</v>
      </c>
    </row>
    <row r="9" spans="1:5" ht="12.75" customHeight="1">
      <c r="A9" s="100" t="s">
        <v>27</v>
      </c>
      <c r="B9" s="100"/>
      <c r="C9" s="100"/>
      <c r="D9" s="20">
        <v>5</v>
      </c>
    </row>
    <row r="10" spans="1:5" ht="12.75" customHeight="1">
      <c r="A10" s="100" t="s">
        <v>28</v>
      </c>
      <c r="B10" s="100"/>
      <c r="C10" s="100"/>
      <c r="D10" s="20">
        <v>0.19</v>
      </c>
    </row>
    <row r="11" spans="1:5" ht="12.75" customHeight="1">
      <c r="A11" s="100" t="s">
        <v>29</v>
      </c>
      <c r="B11" s="100"/>
      <c r="C11" s="100"/>
      <c r="D11" s="20">
        <v>0</v>
      </c>
    </row>
    <row r="12" spans="1:5" ht="15" customHeight="1">
      <c r="A12" s="101" t="s">
        <v>0</v>
      </c>
      <c r="B12" s="101"/>
      <c r="C12" s="101"/>
      <c r="D12" s="101"/>
      <c r="E12" s="4"/>
    </row>
    <row r="13" spans="1:5" ht="24" customHeight="1">
      <c r="A13" s="46" t="s">
        <v>1</v>
      </c>
      <c r="B13" s="14" t="s">
        <v>2</v>
      </c>
      <c r="C13" s="15" t="s">
        <v>4</v>
      </c>
      <c r="D13" s="50" t="s">
        <v>3</v>
      </c>
    </row>
    <row r="14" spans="1:5" ht="42.75" customHeight="1">
      <c r="A14" s="48">
        <v>1</v>
      </c>
      <c r="B14" s="18" t="s">
        <v>115</v>
      </c>
      <c r="C14" s="77">
        <v>-67185</v>
      </c>
      <c r="D14" s="49" t="s">
        <v>5</v>
      </c>
    </row>
    <row r="15" spans="1:5">
      <c r="A15" s="48">
        <v>2</v>
      </c>
      <c r="B15" s="18" t="s">
        <v>26</v>
      </c>
      <c r="C15" s="20"/>
      <c r="D15" s="49"/>
    </row>
    <row r="16" spans="1:5" ht="16.5" customHeight="1">
      <c r="A16" s="48" t="s">
        <v>11</v>
      </c>
      <c r="B16" s="21" t="s">
        <v>24</v>
      </c>
      <c r="C16" s="36">
        <f>D5*D7*12</f>
        <v>197057.652</v>
      </c>
      <c r="D16" s="102" t="s">
        <v>6</v>
      </c>
    </row>
    <row r="17" spans="1:4" ht="15.75" customHeight="1">
      <c r="A17" s="48" t="s">
        <v>12</v>
      </c>
      <c r="B17" s="21" t="s">
        <v>25</v>
      </c>
      <c r="C17" s="36">
        <v>496955</v>
      </c>
      <c r="D17" s="102"/>
    </row>
    <row r="18" spans="1:4" ht="25.5">
      <c r="A18" s="48" t="s">
        <v>13</v>
      </c>
      <c r="B18" s="21" t="s">
        <v>7</v>
      </c>
      <c r="C18" s="36">
        <f>D5*D9*12</f>
        <v>91146</v>
      </c>
      <c r="D18" s="102"/>
    </row>
    <row r="19" spans="1:4">
      <c r="A19" s="48" t="s">
        <v>14</v>
      </c>
      <c r="B19" s="21" t="s">
        <v>8</v>
      </c>
      <c r="C19" s="36">
        <f>D5*D10*12</f>
        <v>3463.5479999999998</v>
      </c>
      <c r="D19" s="102"/>
    </row>
    <row r="20" spans="1:4">
      <c r="A20" s="48" t="s">
        <v>15</v>
      </c>
      <c r="B20" s="21" t="s">
        <v>9</v>
      </c>
      <c r="C20" s="36">
        <f>D5*D11*12</f>
        <v>0</v>
      </c>
      <c r="D20" s="102"/>
    </row>
    <row r="21" spans="1:4">
      <c r="A21" s="48" t="s">
        <v>16</v>
      </c>
      <c r="B21" s="21" t="s">
        <v>10</v>
      </c>
      <c r="C21" s="43">
        <v>0</v>
      </c>
      <c r="D21" s="102"/>
    </row>
    <row r="22" spans="1:4">
      <c r="A22" s="48"/>
      <c r="B22" s="23" t="s">
        <v>17</v>
      </c>
      <c r="C22" s="80">
        <f>SUM(C16:C21)</f>
        <v>788622.2</v>
      </c>
      <c r="D22" s="49"/>
    </row>
    <row r="23" spans="1:4" ht="15" customHeight="1">
      <c r="A23" s="48" t="s">
        <v>31</v>
      </c>
      <c r="B23" s="72" t="s">
        <v>137</v>
      </c>
      <c r="C23" s="20"/>
      <c r="D23" s="49"/>
    </row>
    <row r="24" spans="1:4">
      <c r="A24" s="48" t="s">
        <v>32</v>
      </c>
      <c r="B24" s="51" t="s">
        <v>24</v>
      </c>
      <c r="C24" s="36">
        <f>D5*D7*12</f>
        <v>197057.652</v>
      </c>
      <c r="D24" s="49"/>
    </row>
    <row r="25" spans="1:4" ht="25.5">
      <c r="A25" s="48" t="s">
        <v>33</v>
      </c>
      <c r="B25" s="51" t="s">
        <v>25</v>
      </c>
      <c r="C25" s="36">
        <f>C17</f>
        <v>496955</v>
      </c>
      <c r="D25" s="49"/>
    </row>
    <row r="26" spans="1:4" ht="25.5">
      <c r="A26" s="48" t="s">
        <v>34</v>
      </c>
      <c r="B26" s="51" t="s">
        <v>7</v>
      </c>
      <c r="C26" s="20"/>
      <c r="D26" s="49"/>
    </row>
    <row r="27" spans="1:4" ht="14.25" customHeight="1">
      <c r="A27" s="25" t="s">
        <v>35</v>
      </c>
      <c r="B27" s="84" t="s">
        <v>147</v>
      </c>
      <c r="C27" s="36">
        <v>34372</v>
      </c>
      <c r="D27" s="49"/>
    </row>
    <row r="28" spans="1:4" ht="13.5" customHeight="1">
      <c r="A28" s="25" t="s">
        <v>36</v>
      </c>
      <c r="B28" s="84"/>
      <c r="C28" s="36">
        <v>0</v>
      </c>
      <c r="D28" s="49"/>
    </row>
    <row r="29" spans="1:4" ht="13.5" customHeight="1">
      <c r="A29" s="25" t="s">
        <v>37</v>
      </c>
      <c r="B29" s="84"/>
      <c r="C29" s="36">
        <v>0</v>
      </c>
      <c r="D29" s="49"/>
    </row>
    <row r="30" spans="1:4" ht="14.25" customHeight="1">
      <c r="A30" s="25" t="s">
        <v>38</v>
      </c>
      <c r="B30" s="84"/>
      <c r="C30" s="36">
        <v>0</v>
      </c>
      <c r="D30" s="49"/>
    </row>
    <row r="31" spans="1:4" ht="13.5" customHeight="1">
      <c r="A31" s="25" t="s">
        <v>60</v>
      </c>
      <c r="B31" s="84"/>
      <c r="C31" s="36">
        <v>0</v>
      </c>
      <c r="D31" s="49"/>
    </row>
    <row r="32" spans="1:4" ht="13.5" customHeight="1">
      <c r="A32" s="25" t="s">
        <v>97</v>
      </c>
      <c r="B32" s="84"/>
      <c r="C32" s="36">
        <v>0</v>
      </c>
      <c r="D32" s="49"/>
    </row>
    <row r="33" spans="1:5" ht="13.5" customHeight="1">
      <c r="A33" s="25" t="s">
        <v>98</v>
      </c>
      <c r="B33" s="84"/>
      <c r="C33" s="36">
        <v>0</v>
      </c>
      <c r="D33" s="49"/>
    </row>
    <row r="34" spans="1:5" ht="13.5" customHeight="1">
      <c r="A34" s="25" t="s">
        <v>99</v>
      </c>
      <c r="B34" s="51"/>
      <c r="C34" s="36">
        <v>0</v>
      </c>
      <c r="D34" s="49"/>
    </row>
    <row r="35" spans="1:5">
      <c r="A35" s="48" t="s">
        <v>39</v>
      </c>
      <c r="B35" s="51" t="s">
        <v>9</v>
      </c>
      <c r="C35" s="36">
        <f>D5*D11*12</f>
        <v>0</v>
      </c>
      <c r="D35" s="11"/>
    </row>
    <row r="36" spans="1:5">
      <c r="A36" s="48" t="s">
        <v>40</v>
      </c>
      <c r="B36" s="51" t="s">
        <v>10</v>
      </c>
      <c r="C36" s="43">
        <v>0</v>
      </c>
      <c r="D36" s="11"/>
    </row>
    <row r="37" spans="1:5" s="12" customFormat="1" ht="15" customHeight="1">
      <c r="A37" s="103" t="s">
        <v>17</v>
      </c>
      <c r="B37" s="103"/>
      <c r="C37" s="80">
        <f>SUM(C24:C36)</f>
        <v>728384.652</v>
      </c>
      <c r="D37" s="14"/>
      <c r="E37" s="4"/>
    </row>
    <row r="38" spans="1:5" s="1" customFormat="1" ht="13.5" customHeight="1">
      <c r="A38" s="104" t="s">
        <v>42</v>
      </c>
      <c r="B38" s="104"/>
      <c r="C38" s="104"/>
      <c r="D38" s="104"/>
    </row>
    <row r="39" spans="1:5" s="1" customFormat="1" ht="29.25" customHeight="1">
      <c r="A39" s="48" t="s">
        <v>46</v>
      </c>
      <c r="B39" s="21" t="s">
        <v>43</v>
      </c>
      <c r="C39" s="80">
        <v>51024</v>
      </c>
      <c r="D39" s="47" t="s">
        <v>51</v>
      </c>
    </row>
    <row r="40" spans="1:5" s="1" customFormat="1" ht="13.5" customHeight="1">
      <c r="A40" s="48" t="s">
        <v>18</v>
      </c>
      <c r="B40" s="21" t="s">
        <v>53</v>
      </c>
      <c r="C40" s="36">
        <v>788478</v>
      </c>
      <c r="D40" s="105" t="s">
        <v>44</v>
      </c>
    </row>
    <row r="41" spans="1:5" s="1" customFormat="1" ht="14.25" customHeight="1">
      <c r="A41" s="48" t="s">
        <v>19</v>
      </c>
      <c r="B41" s="21" t="s">
        <v>54</v>
      </c>
      <c r="C41" s="36">
        <v>791965</v>
      </c>
      <c r="D41" s="105"/>
    </row>
    <row r="42" spans="1:5" s="1" customFormat="1" ht="24.75" customHeight="1">
      <c r="A42" s="48" t="s">
        <v>47</v>
      </c>
      <c r="B42" s="60" t="s">
        <v>45</v>
      </c>
      <c r="C42" s="80">
        <f>C40-C41+C39</f>
        <v>47537</v>
      </c>
      <c r="D42" s="61" t="s">
        <v>51</v>
      </c>
    </row>
    <row r="43" spans="1:5" s="1" customFormat="1">
      <c r="A43" s="48"/>
      <c r="B43" s="21" t="s">
        <v>48</v>
      </c>
      <c r="C43" s="42">
        <v>0</v>
      </c>
      <c r="D43" s="49"/>
    </row>
    <row r="44" spans="1:5" s="1" customFormat="1">
      <c r="A44" s="106" t="s">
        <v>49</v>
      </c>
      <c r="B44" s="106"/>
      <c r="C44" s="106"/>
      <c r="D44" s="106"/>
    </row>
    <row r="45" spans="1:5" s="1" customFormat="1" ht="16.5">
      <c r="A45" s="48" t="s">
        <v>81</v>
      </c>
      <c r="B45" s="21" t="s">
        <v>50</v>
      </c>
      <c r="C45" s="20">
        <v>0</v>
      </c>
      <c r="D45" s="49" t="s">
        <v>52</v>
      </c>
    </row>
    <row r="46" spans="1:5" s="1" customFormat="1" ht="26.25" customHeight="1">
      <c r="A46" s="107" t="s">
        <v>123</v>
      </c>
      <c r="B46" s="108"/>
      <c r="C46" s="80">
        <f>(C14+C18)-(C27+C28+C29+C30+C31+C32+C33+C34)</f>
        <v>-10411</v>
      </c>
      <c r="D46" s="30"/>
    </row>
    <row r="47" spans="1:5" s="1" customFormat="1" ht="25.5">
      <c r="A47" s="99" t="s">
        <v>55</v>
      </c>
      <c r="B47" s="99"/>
      <c r="C47" s="10" t="s">
        <v>68</v>
      </c>
      <c r="D47" s="28" t="s">
        <v>57</v>
      </c>
    </row>
    <row r="48" spans="1:5" s="1" customFormat="1">
      <c r="A48" s="8"/>
      <c r="B48" s="5"/>
      <c r="C48" s="10"/>
      <c r="D48" s="7"/>
    </row>
    <row r="49" spans="1:4" s="1" customFormat="1" ht="25.5">
      <c r="A49" s="8"/>
      <c r="B49" s="9" t="s">
        <v>56</v>
      </c>
      <c r="C49" s="10" t="s">
        <v>68</v>
      </c>
      <c r="D49" s="7"/>
    </row>
    <row r="50" spans="1:4" s="1" customFormat="1">
      <c r="A50" s="8"/>
      <c r="B50" s="5"/>
      <c r="C50" s="10"/>
      <c r="D50" s="7"/>
    </row>
    <row r="51" spans="1:4" s="1" customFormat="1">
      <c r="A51" s="8"/>
      <c r="B51" s="5"/>
      <c r="C51" s="10"/>
      <c r="D51" s="7"/>
    </row>
    <row r="52" spans="1:4" s="1" customFormat="1">
      <c r="A52" s="8"/>
      <c r="B52" s="5"/>
      <c r="C52" s="10"/>
      <c r="D52" s="7"/>
    </row>
    <row r="53" spans="1:4" s="1" customFormat="1">
      <c r="A53" s="8"/>
      <c r="B53" s="5"/>
      <c r="C53" s="10"/>
      <c r="D53" s="7"/>
    </row>
    <row r="54" spans="1:4" s="1" customFormat="1">
      <c r="A54" s="8"/>
      <c r="B54" s="5"/>
      <c r="C54" s="10"/>
      <c r="D54" s="7"/>
    </row>
  </sheetData>
  <mergeCells count="17">
    <mergeCell ref="A47:B47"/>
    <mergeCell ref="A37:B37"/>
    <mergeCell ref="A38:D38"/>
    <mergeCell ref="D40:D41"/>
    <mergeCell ref="A44:D44"/>
    <mergeCell ref="A46:B46"/>
    <mergeCell ref="D16:D21"/>
    <mergeCell ref="A2:D2"/>
    <mergeCell ref="A4:D4"/>
    <mergeCell ref="A5:C5"/>
    <mergeCell ref="A6:C6"/>
    <mergeCell ref="A7:C7"/>
    <mergeCell ref="A8:C8"/>
    <mergeCell ref="A9:C9"/>
    <mergeCell ref="A10:C10"/>
    <mergeCell ref="A11:C11"/>
    <mergeCell ref="A12:D12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54"/>
  <sheetViews>
    <sheetView workbookViewId="0">
      <selection activeCell="G31" sqref="G31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  <col min="5" max="5" width="9.140625" style="1"/>
  </cols>
  <sheetData>
    <row r="2" spans="1:5" ht="27.75" customHeight="1">
      <c r="A2" s="109" t="s">
        <v>95</v>
      </c>
      <c r="B2" s="109"/>
      <c r="C2" s="109"/>
      <c r="D2" s="109"/>
      <c r="E2" s="3"/>
    </row>
    <row r="3" spans="1:5" ht="5.25" customHeight="1">
      <c r="A3" s="2"/>
      <c r="B3" s="2"/>
      <c r="C3" s="2"/>
      <c r="D3" s="2"/>
      <c r="E3" s="3"/>
    </row>
    <row r="4" spans="1:5" ht="12.75" customHeight="1">
      <c r="A4" s="110" t="s">
        <v>20</v>
      </c>
      <c r="B4" s="110"/>
      <c r="C4" s="110"/>
      <c r="D4" s="110"/>
      <c r="E4" s="3"/>
    </row>
    <row r="5" spans="1:5">
      <c r="A5" s="111" t="s">
        <v>21</v>
      </c>
      <c r="B5" s="111"/>
      <c r="C5" s="111"/>
      <c r="D5" s="11">
        <v>395.04</v>
      </c>
    </row>
    <row r="6" spans="1:5" ht="12.75" customHeight="1">
      <c r="A6" s="112" t="s">
        <v>62</v>
      </c>
      <c r="B6" s="112"/>
      <c r="C6" s="112"/>
      <c r="D6" s="75">
        <f>D7+D8+D9+D10</f>
        <v>19.7</v>
      </c>
    </row>
    <row r="7" spans="1:5" ht="12.75" customHeight="1">
      <c r="A7" s="111" t="s">
        <v>23</v>
      </c>
      <c r="B7" s="111"/>
      <c r="C7" s="111"/>
      <c r="D7" s="20">
        <v>10.81</v>
      </c>
    </row>
    <row r="8" spans="1:5" ht="12.75" customHeight="1">
      <c r="A8" s="100" t="s">
        <v>22</v>
      </c>
      <c r="B8" s="100"/>
      <c r="C8" s="100"/>
      <c r="D8" s="20">
        <v>4.8</v>
      </c>
    </row>
    <row r="9" spans="1:5" ht="12.75" customHeight="1">
      <c r="A9" s="100" t="s">
        <v>27</v>
      </c>
      <c r="B9" s="100"/>
      <c r="C9" s="100"/>
      <c r="D9" s="20">
        <v>3.41</v>
      </c>
    </row>
    <row r="10" spans="1:5" ht="12.75" customHeight="1">
      <c r="A10" s="100" t="s">
        <v>28</v>
      </c>
      <c r="B10" s="100"/>
      <c r="C10" s="100"/>
      <c r="D10" s="20">
        <v>0.68</v>
      </c>
    </row>
    <row r="11" spans="1:5" ht="12.75" customHeight="1">
      <c r="A11" s="100" t="s">
        <v>29</v>
      </c>
      <c r="B11" s="100"/>
      <c r="C11" s="100"/>
      <c r="D11" s="20">
        <v>0</v>
      </c>
    </row>
    <row r="12" spans="1:5" ht="15" customHeight="1">
      <c r="A12" s="101" t="s">
        <v>0</v>
      </c>
      <c r="B12" s="101"/>
      <c r="C12" s="101"/>
      <c r="D12" s="101"/>
      <c r="E12" s="4"/>
    </row>
    <row r="13" spans="1:5" ht="24" customHeight="1">
      <c r="A13" s="46" t="s">
        <v>1</v>
      </c>
      <c r="B13" s="14" t="s">
        <v>2</v>
      </c>
      <c r="C13" s="15" t="s">
        <v>4</v>
      </c>
      <c r="D13" s="50" t="s">
        <v>3</v>
      </c>
    </row>
    <row r="14" spans="1:5" ht="42.75" customHeight="1">
      <c r="A14" s="48">
        <v>1</v>
      </c>
      <c r="B14" s="18" t="s">
        <v>115</v>
      </c>
      <c r="C14" s="77">
        <v>7886</v>
      </c>
      <c r="D14" s="49" t="s">
        <v>5</v>
      </c>
    </row>
    <row r="15" spans="1:5">
      <c r="A15" s="48">
        <v>2</v>
      </c>
      <c r="B15" s="18" t="s">
        <v>26</v>
      </c>
      <c r="C15" s="20"/>
      <c r="D15" s="49"/>
    </row>
    <row r="16" spans="1:5" ht="16.5" customHeight="1">
      <c r="A16" s="48" t="s">
        <v>11</v>
      </c>
      <c r="B16" s="21" t="s">
        <v>24</v>
      </c>
      <c r="C16" s="36">
        <f>D5*D7*12</f>
        <v>51244.588800000005</v>
      </c>
      <c r="D16" s="102" t="s">
        <v>6</v>
      </c>
    </row>
    <row r="17" spans="1:4" ht="15.75" customHeight="1">
      <c r="A17" s="48" t="s">
        <v>12</v>
      </c>
      <c r="B17" s="21" t="s">
        <v>25</v>
      </c>
      <c r="C17" s="36">
        <f>D5*D8*12</f>
        <v>22754.304</v>
      </c>
      <c r="D17" s="102"/>
    </row>
    <row r="18" spans="1:4" ht="25.5">
      <c r="A18" s="48" t="s">
        <v>13</v>
      </c>
      <c r="B18" s="21" t="s">
        <v>7</v>
      </c>
      <c r="C18" s="36">
        <f>D5*D9*12</f>
        <v>16165.036800000002</v>
      </c>
      <c r="D18" s="102"/>
    </row>
    <row r="19" spans="1:4">
      <c r="A19" s="48" t="s">
        <v>14</v>
      </c>
      <c r="B19" s="21" t="s">
        <v>8</v>
      </c>
      <c r="C19" s="36">
        <f>D5*D10*12</f>
        <v>3223.5264000000002</v>
      </c>
      <c r="D19" s="102"/>
    </row>
    <row r="20" spans="1:4">
      <c r="A20" s="48" t="s">
        <v>15</v>
      </c>
      <c r="B20" s="21" t="s">
        <v>9</v>
      </c>
      <c r="C20" s="36">
        <f>D5*D11*12</f>
        <v>0</v>
      </c>
      <c r="D20" s="102"/>
    </row>
    <row r="21" spans="1:4">
      <c r="A21" s="48" t="s">
        <v>16</v>
      </c>
      <c r="B21" s="21" t="s">
        <v>10</v>
      </c>
      <c r="C21" s="43">
        <v>0</v>
      </c>
      <c r="D21" s="102"/>
    </row>
    <row r="22" spans="1:4">
      <c r="A22" s="48"/>
      <c r="B22" s="23" t="s">
        <v>17</v>
      </c>
      <c r="C22" s="44">
        <f>SUM(C16:C21)</f>
        <v>93387.456000000006</v>
      </c>
      <c r="D22" s="49"/>
    </row>
    <row r="23" spans="1:4" ht="15" customHeight="1">
      <c r="A23" s="48" t="s">
        <v>31</v>
      </c>
      <c r="B23" s="72" t="s">
        <v>137</v>
      </c>
      <c r="C23" s="20"/>
      <c r="D23" s="49"/>
    </row>
    <row r="24" spans="1:4">
      <c r="A24" s="48" t="s">
        <v>32</v>
      </c>
      <c r="B24" s="51" t="s">
        <v>24</v>
      </c>
      <c r="C24" s="36">
        <f>D5*D7*12</f>
        <v>51244.588800000005</v>
      </c>
      <c r="D24" s="49"/>
    </row>
    <row r="25" spans="1:4" ht="25.5">
      <c r="A25" s="48" t="s">
        <v>33</v>
      </c>
      <c r="B25" s="51" t="s">
        <v>25</v>
      </c>
      <c r="C25" s="36">
        <f>C17</f>
        <v>22754.304</v>
      </c>
      <c r="D25" s="49"/>
    </row>
    <row r="26" spans="1:4" ht="25.5">
      <c r="A26" s="48" t="s">
        <v>34</v>
      </c>
      <c r="B26" s="51" t="s">
        <v>7</v>
      </c>
      <c r="C26" s="20"/>
      <c r="D26" s="49"/>
    </row>
    <row r="27" spans="1:4" ht="14.25" customHeight="1">
      <c r="A27" s="25" t="s">
        <v>35</v>
      </c>
      <c r="B27" s="84" t="s">
        <v>147</v>
      </c>
      <c r="C27" s="36">
        <v>15940</v>
      </c>
      <c r="D27" s="49"/>
    </row>
    <row r="28" spans="1:4" ht="13.5" customHeight="1">
      <c r="A28" s="25" t="s">
        <v>36</v>
      </c>
      <c r="B28" s="84" t="s">
        <v>149</v>
      </c>
      <c r="C28" s="36">
        <v>8875</v>
      </c>
      <c r="D28" s="49"/>
    </row>
    <row r="29" spans="1:4" ht="13.5" customHeight="1">
      <c r="A29" s="25" t="s">
        <v>37</v>
      </c>
      <c r="B29" s="84"/>
      <c r="C29" s="36">
        <v>0</v>
      </c>
      <c r="D29" s="49"/>
    </row>
    <row r="30" spans="1:4" ht="13.5" customHeight="1">
      <c r="A30" s="25" t="s">
        <v>38</v>
      </c>
      <c r="B30" s="84"/>
      <c r="C30" s="36">
        <v>0</v>
      </c>
      <c r="D30" s="49"/>
    </row>
    <row r="31" spans="1:4">
      <c r="A31" s="48" t="s">
        <v>39</v>
      </c>
      <c r="B31" s="51" t="s">
        <v>9</v>
      </c>
      <c r="C31" s="36">
        <f>D5*D11*12</f>
        <v>0</v>
      </c>
      <c r="D31" s="11"/>
    </row>
    <row r="32" spans="1:4">
      <c r="A32" s="48" t="s">
        <v>40</v>
      </c>
      <c r="B32" s="51" t="s">
        <v>10</v>
      </c>
      <c r="C32" s="43">
        <v>0</v>
      </c>
      <c r="D32" s="11"/>
    </row>
    <row r="33" spans="1:5" s="12" customFormat="1" ht="15" customHeight="1">
      <c r="A33" s="103" t="s">
        <v>17</v>
      </c>
      <c r="B33" s="103"/>
      <c r="C33" s="80">
        <f>SUM(C24:C32)</f>
        <v>98813.892800000001</v>
      </c>
      <c r="D33" s="14"/>
      <c r="E33" s="4"/>
    </row>
    <row r="34" spans="1:5" s="1" customFormat="1" ht="13.5" customHeight="1">
      <c r="A34" s="104" t="s">
        <v>42</v>
      </c>
      <c r="B34" s="104"/>
      <c r="C34" s="104"/>
      <c r="D34" s="104"/>
    </row>
    <row r="35" spans="1:5" s="1" customFormat="1" ht="29.25" customHeight="1">
      <c r="A35" s="48" t="s">
        <v>46</v>
      </c>
      <c r="B35" s="21" t="s">
        <v>43</v>
      </c>
      <c r="C35" s="80">
        <v>21954</v>
      </c>
      <c r="D35" s="47" t="s">
        <v>51</v>
      </c>
    </row>
    <row r="36" spans="1:5" s="1" customFormat="1" ht="13.5" customHeight="1">
      <c r="A36" s="48" t="s">
        <v>18</v>
      </c>
      <c r="B36" s="21" t="s">
        <v>53</v>
      </c>
      <c r="C36" s="36">
        <v>93388</v>
      </c>
      <c r="D36" s="105" t="s">
        <v>44</v>
      </c>
    </row>
    <row r="37" spans="1:5" s="1" customFormat="1" ht="14.25" customHeight="1">
      <c r="A37" s="48" t="s">
        <v>19</v>
      </c>
      <c r="B37" s="21" t="s">
        <v>54</v>
      </c>
      <c r="C37" s="36">
        <v>99934</v>
      </c>
      <c r="D37" s="105"/>
    </row>
    <row r="38" spans="1:5" s="1" customFormat="1" ht="24.75" customHeight="1">
      <c r="A38" s="48" t="s">
        <v>47</v>
      </c>
      <c r="B38" s="60" t="s">
        <v>45</v>
      </c>
      <c r="C38" s="80">
        <f>C36-C37+C35</f>
        <v>15408</v>
      </c>
      <c r="D38" s="61" t="s">
        <v>51</v>
      </c>
    </row>
    <row r="39" spans="1:5" s="1" customFormat="1">
      <c r="A39" s="48"/>
      <c r="B39" s="21" t="s">
        <v>48</v>
      </c>
      <c r="C39" s="42"/>
      <c r="D39" s="49"/>
    </row>
    <row r="40" spans="1:5" s="1" customFormat="1">
      <c r="A40" s="106" t="s">
        <v>49</v>
      </c>
      <c r="B40" s="106"/>
      <c r="C40" s="106"/>
      <c r="D40" s="106"/>
    </row>
    <row r="41" spans="1:5" s="1" customFormat="1" ht="16.5">
      <c r="A41" s="48" t="s">
        <v>81</v>
      </c>
      <c r="B41" s="21" t="s">
        <v>50</v>
      </c>
      <c r="C41" s="20">
        <v>0</v>
      </c>
      <c r="D41" s="49" t="s">
        <v>52</v>
      </c>
    </row>
    <row r="42" spans="1:5" s="1" customFormat="1" ht="26.25" customHeight="1">
      <c r="A42" s="107" t="s">
        <v>123</v>
      </c>
      <c r="B42" s="108"/>
      <c r="C42" s="80">
        <f>(C14+C18)-(C27+C28+C29+C30)</f>
        <v>-763.96319999999832</v>
      </c>
      <c r="D42" s="30"/>
    </row>
    <row r="43" spans="1:5" s="1" customFormat="1" ht="15" customHeight="1">
      <c r="A43" s="104" t="s">
        <v>80</v>
      </c>
      <c r="B43" s="104"/>
      <c r="C43" s="104"/>
      <c r="D43" s="104"/>
    </row>
    <row r="44" spans="1:5" s="1" customFormat="1" ht="13.5" customHeight="1">
      <c r="A44" s="48" t="s">
        <v>82</v>
      </c>
      <c r="B44" s="21" t="s">
        <v>53</v>
      </c>
      <c r="C44" s="36">
        <v>0</v>
      </c>
      <c r="D44" s="105" t="s">
        <v>44</v>
      </c>
    </row>
    <row r="45" spans="1:5" s="1" customFormat="1" ht="14.25" customHeight="1">
      <c r="A45" s="48" t="s">
        <v>83</v>
      </c>
      <c r="B45" s="21" t="s">
        <v>54</v>
      </c>
      <c r="C45" s="36">
        <v>0</v>
      </c>
      <c r="D45" s="105"/>
    </row>
    <row r="46" spans="1:5" s="1" customFormat="1" ht="22.5" customHeight="1">
      <c r="A46" s="48" t="s">
        <v>84</v>
      </c>
      <c r="B46" s="60" t="s">
        <v>85</v>
      </c>
      <c r="C46" s="80">
        <f>C44-C45</f>
        <v>0</v>
      </c>
      <c r="D46" s="47" t="s">
        <v>51</v>
      </c>
    </row>
    <row r="47" spans="1:5" s="1" customFormat="1" ht="25.5">
      <c r="A47" s="99" t="s">
        <v>55</v>
      </c>
      <c r="B47" s="99"/>
      <c r="C47" s="10" t="s">
        <v>68</v>
      </c>
      <c r="D47" s="28" t="s">
        <v>57</v>
      </c>
    </row>
    <row r="48" spans="1:5" s="1" customFormat="1">
      <c r="A48" s="8"/>
      <c r="B48" s="5"/>
      <c r="C48" s="10"/>
      <c r="D48" s="7"/>
    </row>
    <row r="49" spans="1:4" s="1" customFormat="1" ht="25.5">
      <c r="A49" s="8"/>
      <c r="B49" s="9" t="s">
        <v>56</v>
      </c>
      <c r="C49" s="10" t="s">
        <v>68</v>
      </c>
      <c r="D49" s="7"/>
    </row>
    <row r="50" spans="1:4" s="1" customFormat="1">
      <c r="A50" s="8"/>
      <c r="B50" s="5"/>
      <c r="C50" s="10"/>
      <c r="D50" s="7"/>
    </row>
    <row r="51" spans="1:4" s="1" customFormat="1">
      <c r="A51" s="8"/>
      <c r="B51" s="5"/>
      <c r="C51" s="10"/>
      <c r="D51" s="7"/>
    </row>
    <row r="52" spans="1:4" s="1" customFormat="1">
      <c r="A52" s="8"/>
      <c r="B52" s="5"/>
      <c r="C52" s="10"/>
      <c r="D52" s="7"/>
    </row>
    <row r="53" spans="1:4" s="1" customFormat="1">
      <c r="A53" s="8"/>
      <c r="B53" s="5"/>
      <c r="C53" s="10"/>
      <c r="D53" s="7"/>
    </row>
    <row r="54" spans="1:4" s="1" customFormat="1">
      <c r="A54" s="8"/>
      <c r="B54" s="5"/>
      <c r="C54" s="10"/>
      <c r="D54" s="7"/>
    </row>
  </sheetData>
  <mergeCells count="19">
    <mergeCell ref="D44:D45"/>
    <mergeCell ref="A47:B47"/>
    <mergeCell ref="A33:B33"/>
    <mergeCell ref="A34:D34"/>
    <mergeCell ref="D36:D37"/>
    <mergeCell ref="A40:D40"/>
    <mergeCell ref="A42:B42"/>
    <mergeCell ref="A43:D43"/>
    <mergeCell ref="D16:D21"/>
    <mergeCell ref="A2:D2"/>
    <mergeCell ref="A4:D4"/>
    <mergeCell ref="A5:C5"/>
    <mergeCell ref="A6:C6"/>
    <mergeCell ref="A7:C7"/>
    <mergeCell ref="A8:C8"/>
    <mergeCell ref="A9:C9"/>
    <mergeCell ref="A10:C10"/>
    <mergeCell ref="A11:C11"/>
    <mergeCell ref="A12:D12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E53"/>
  <sheetViews>
    <sheetView workbookViewId="0">
      <selection activeCell="G43" sqref="G43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  <col min="5" max="5" width="9.140625" style="1"/>
  </cols>
  <sheetData>
    <row r="2" spans="1:5" ht="27.75" customHeight="1">
      <c r="A2" s="109" t="s">
        <v>94</v>
      </c>
      <c r="B2" s="109"/>
      <c r="C2" s="109"/>
      <c r="D2" s="109"/>
      <c r="E2" s="3"/>
    </row>
    <row r="3" spans="1:5" ht="5.25" customHeight="1">
      <c r="A3" s="2"/>
      <c r="B3" s="2"/>
      <c r="C3" s="2"/>
      <c r="D3" s="2"/>
      <c r="E3" s="3"/>
    </row>
    <row r="4" spans="1:5" ht="12.75" customHeight="1">
      <c r="A4" s="110" t="s">
        <v>20</v>
      </c>
      <c r="B4" s="110"/>
      <c r="C4" s="110"/>
      <c r="D4" s="110"/>
      <c r="E4" s="3"/>
    </row>
    <row r="5" spans="1:5">
      <c r="A5" s="111" t="s">
        <v>21</v>
      </c>
      <c r="B5" s="111"/>
      <c r="C5" s="111"/>
      <c r="D5" s="11">
        <v>920.4</v>
      </c>
    </row>
    <row r="6" spans="1:5" ht="12.75" customHeight="1">
      <c r="A6" s="112" t="s">
        <v>62</v>
      </c>
      <c r="B6" s="112"/>
      <c r="C6" s="112"/>
      <c r="D6" s="75">
        <f>D7+D8+D9+D10</f>
        <v>19.190000000000001</v>
      </c>
    </row>
    <row r="7" spans="1:5" ht="12.75" customHeight="1">
      <c r="A7" s="111" t="s">
        <v>23</v>
      </c>
      <c r="B7" s="111"/>
      <c r="C7" s="111"/>
      <c r="D7" s="20">
        <v>10.81</v>
      </c>
    </row>
    <row r="8" spans="1:5" ht="12.75" customHeight="1">
      <c r="A8" s="100" t="s">
        <v>22</v>
      </c>
      <c r="B8" s="100"/>
      <c r="C8" s="100"/>
      <c r="D8" s="20">
        <v>4.8</v>
      </c>
    </row>
    <row r="9" spans="1:5" ht="12.75" customHeight="1">
      <c r="A9" s="100" t="s">
        <v>27</v>
      </c>
      <c r="B9" s="100"/>
      <c r="C9" s="100"/>
      <c r="D9" s="20">
        <v>3.3</v>
      </c>
    </row>
    <row r="10" spans="1:5" ht="12.75" customHeight="1">
      <c r="A10" s="100" t="s">
        <v>28</v>
      </c>
      <c r="B10" s="100"/>
      <c r="C10" s="100"/>
      <c r="D10" s="20">
        <v>0.28000000000000003</v>
      </c>
    </row>
    <row r="11" spans="1:5" ht="12.75" customHeight="1">
      <c r="A11" s="100" t="s">
        <v>29</v>
      </c>
      <c r="B11" s="100"/>
      <c r="C11" s="100"/>
      <c r="D11" s="20">
        <v>0</v>
      </c>
    </row>
    <row r="12" spans="1:5" ht="15" customHeight="1">
      <c r="A12" s="101" t="s">
        <v>0</v>
      </c>
      <c r="B12" s="101"/>
      <c r="C12" s="101"/>
      <c r="D12" s="101"/>
      <c r="E12" s="4"/>
    </row>
    <row r="13" spans="1:5" ht="24" customHeight="1">
      <c r="A13" s="46" t="s">
        <v>1</v>
      </c>
      <c r="B13" s="14" t="s">
        <v>2</v>
      </c>
      <c r="C13" s="15" t="s">
        <v>4</v>
      </c>
      <c r="D13" s="50" t="s">
        <v>3</v>
      </c>
    </row>
    <row r="14" spans="1:5" ht="42.75" customHeight="1">
      <c r="A14" s="48">
        <v>1</v>
      </c>
      <c r="B14" s="18" t="s">
        <v>115</v>
      </c>
      <c r="C14" s="77">
        <v>-19828</v>
      </c>
      <c r="D14" s="49" t="s">
        <v>5</v>
      </c>
    </row>
    <row r="15" spans="1:5">
      <c r="A15" s="48">
        <v>2</v>
      </c>
      <c r="B15" s="18" t="s">
        <v>26</v>
      </c>
      <c r="C15" s="20"/>
      <c r="D15" s="49"/>
    </row>
    <row r="16" spans="1:5" ht="16.5" customHeight="1">
      <c r="A16" s="48" t="s">
        <v>11</v>
      </c>
      <c r="B16" s="21" t="s">
        <v>24</v>
      </c>
      <c r="C16" s="36">
        <f>D5*D7*12</f>
        <v>119394.288</v>
      </c>
      <c r="D16" s="102" t="s">
        <v>6</v>
      </c>
    </row>
    <row r="17" spans="1:5" ht="15.75" customHeight="1">
      <c r="A17" s="48" t="s">
        <v>12</v>
      </c>
      <c r="B17" s="21" t="s">
        <v>25</v>
      </c>
      <c r="C17" s="36">
        <f>D5*D8*12</f>
        <v>53015.040000000001</v>
      </c>
      <c r="D17" s="102"/>
    </row>
    <row r="18" spans="1:5" ht="25.5">
      <c r="A18" s="48" t="s">
        <v>13</v>
      </c>
      <c r="B18" s="21" t="s">
        <v>7</v>
      </c>
      <c r="C18" s="36">
        <f>D5*D9*12</f>
        <v>36447.839999999997</v>
      </c>
      <c r="D18" s="102"/>
    </row>
    <row r="19" spans="1:5">
      <c r="A19" s="48" t="s">
        <v>14</v>
      </c>
      <c r="B19" s="21" t="s">
        <v>8</v>
      </c>
      <c r="C19" s="36">
        <f>D5*D10*12</f>
        <v>3092.5440000000008</v>
      </c>
      <c r="D19" s="102"/>
    </row>
    <row r="20" spans="1:5">
      <c r="A20" s="48" t="s">
        <v>15</v>
      </c>
      <c r="B20" s="21" t="s">
        <v>9</v>
      </c>
      <c r="C20" s="36">
        <f>D5*D11*12</f>
        <v>0</v>
      </c>
      <c r="D20" s="102"/>
    </row>
    <row r="21" spans="1:5">
      <c r="A21" s="48" t="s">
        <v>16</v>
      </c>
      <c r="B21" s="21" t="s">
        <v>10</v>
      </c>
      <c r="C21" s="43">
        <v>0</v>
      </c>
      <c r="D21" s="102"/>
    </row>
    <row r="22" spans="1:5">
      <c r="A22" s="48"/>
      <c r="B22" s="23" t="s">
        <v>17</v>
      </c>
      <c r="C22" s="80">
        <f>SUM(C16:C21)</f>
        <v>211949.712</v>
      </c>
      <c r="D22" s="49"/>
    </row>
    <row r="23" spans="1:5" ht="15" customHeight="1">
      <c r="A23" s="48" t="s">
        <v>31</v>
      </c>
      <c r="B23" s="72" t="s">
        <v>137</v>
      </c>
      <c r="C23" s="20"/>
      <c r="D23" s="49"/>
    </row>
    <row r="24" spans="1:5">
      <c r="A24" s="48" t="s">
        <v>32</v>
      </c>
      <c r="B24" s="51" t="s">
        <v>24</v>
      </c>
      <c r="C24" s="36">
        <f>D5*D7*12</f>
        <v>119394.288</v>
      </c>
      <c r="D24" s="49"/>
    </row>
    <row r="25" spans="1:5" ht="25.5">
      <c r="A25" s="48" t="s">
        <v>33</v>
      </c>
      <c r="B25" s="51" t="s">
        <v>25</v>
      </c>
      <c r="C25" s="36">
        <f>C17</f>
        <v>53015.040000000001</v>
      </c>
      <c r="D25" s="49"/>
    </row>
    <row r="26" spans="1:5" ht="25.5">
      <c r="A26" s="48" t="s">
        <v>34</v>
      </c>
      <c r="B26" s="51" t="s">
        <v>7</v>
      </c>
      <c r="C26" s="20"/>
      <c r="D26" s="49"/>
    </row>
    <row r="27" spans="1:5" ht="14.25" customHeight="1">
      <c r="A27" s="25" t="s">
        <v>35</v>
      </c>
      <c r="B27" s="84" t="s">
        <v>147</v>
      </c>
      <c r="C27" s="36">
        <v>1680</v>
      </c>
      <c r="D27" s="49"/>
    </row>
    <row r="28" spans="1:5" ht="13.5" customHeight="1">
      <c r="A28" s="25" t="s">
        <v>36</v>
      </c>
      <c r="B28" s="84" t="s">
        <v>149</v>
      </c>
      <c r="C28" s="36">
        <v>4537</v>
      </c>
      <c r="D28" s="49"/>
    </row>
    <row r="29" spans="1:5" ht="13.5" customHeight="1">
      <c r="A29" s="25" t="s">
        <v>37</v>
      </c>
      <c r="B29" s="84" t="s">
        <v>150</v>
      </c>
      <c r="C29" s="36">
        <v>45461</v>
      </c>
      <c r="D29" s="49"/>
    </row>
    <row r="30" spans="1:5">
      <c r="A30" s="48" t="s">
        <v>39</v>
      </c>
      <c r="B30" s="51" t="s">
        <v>9</v>
      </c>
      <c r="C30" s="36">
        <f>D5*D11*12</f>
        <v>0</v>
      </c>
      <c r="D30" s="11"/>
    </row>
    <row r="31" spans="1:5">
      <c r="A31" s="48" t="s">
        <v>40</v>
      </c>
      <c r="B31" s="51" t="s">
        <v>10</v>
      </c>
      <c r="C31" s="43">
        <v>0</v>
      </c>
      <c r="D31" s="11"/>
    </row>
    <row r="32" spans="1:5" s="12" customFormat="1" ht="15" customHeight="1">
      <c r="A32" s="103" t="s">
        <v>17</v>
      </c>
      <c r="B32" s="103"/>
      <c r="C32" s="80">
        <f>SUM(C24:C31)</f>
        <v>224087.32800000001</v>
      </c>
      <c r="D32" s="14"/>
      <c r="E32" s="4"/>
    </row>
    <row r="33" spans="1:4" ht="13.5" customHeight="1">
      <c r="A33" s="104" t="s">
        <v>42</v>
      </c>
      <c r="B33" s="104"/>
      <c r="C33" s="104"/>
      <c r="D33" s="104"/>
    </row>
    <row r="34" spans="1:4" ht="29.25" customHeight="1">
      <c r="A34" s="48" t="s">
        <v>46</v>
      </c>
      <c r="B34" s="21" t="s">
        <v>43</v>
      </c>
      <c r="C34" s="80">
        <v>41748</v>
      </c>
      <c r="D34" s="47" t="s">
        <v>51</v>
      </c>
    </row>
    <row r="35" spans="1:4" ht="13.5" customHeight="1">
      <c r="A35" s="48" t="s">
        <v>18</v>
      </c>
      <c r="B35" s="21" t="s">
        <v>53</v>
      </c>
      <c r="C35" s="36">
        <v>212364</v>
      </c>
      <c r="D35" s="105" t="s">
        <v>44</v>
      </c>
    </row>
    <row r="36" spans="1:4" ht="14.25" customHeight="1">
      <c r="A36" s="48" t="s">
        <v>19</v>
      </c>
      <c r="B36" s="21" t="s">
        <v>54</v>
      </c>
      <c r="C36" s="36">
        <v>196685</v>
      </c>
      <c r="D36" s="105"/>
    </row>
    <row r="37" spans="1:4" ht="24.75" customHeight="1">
      <c r="A37" s="48" t="s">
        <v>47</v>
      </c>
      <c r="B37" s="60" t="s">
        <v>45</v>
      </c>
      <c r="C37" s="80">
        <f>C35-C36+C34</f>
        <v>57427</v>
      </c>
      <c r="D37" s="61" t="s">
        <v>51</v>
      </c>
    </row>
    <row r="38" spans="1:4">
      <c r="A38" s="48"/>
      <c r="B38" s="21" t="s">
        <v>48</v>
      </c>
      <c r="C38" s="42"/>
      <c r="D38" s="49"/>
    </row>
    <row r="39" spans="1:4">
      <c r="A39" s="106" t="s">
        <v>49</v>
      </c>
      <c r="B39" s="106"/>
      <c r="C39" s="106"/>
      <c r="D39" s="106"/>
    </row>
    <row r="40" spans="1:4" ht="16.5">
      <c r="A40" s="48" t="s">
        <v>81</v>
      </c>
      <c r="B40" s="21" t="s">
        <v>50</v>
      </c>
      <c r="C40" s="20">
        <v>0</v>
      </c>
      <c r="D40" s="49" t="s">
        <v>52</v>
      </c>
    </row>
    <row r="41" spans="1:4" ht="26.25" customHeight="1">
      <c r="A41" s="107" t="s">
        <v>123</v>
      </c>
      <c r="B41" s="108"/>
      <c r="C41" s="80">
        <f>(C14+C18)-(C27+C28+C29)</f>
        <v>-35058.160000000003</v>
      </c>
      <c r="D41" s="30"/>
    </row>
    <row r="42" spans="1:4" ht="15" customHeight="1">
      <c r="A42" s="104" t="s">
        <v>80</v>
      </c>
      <c r="B42" s="104"/>
      <c r="C42" s="104"/>
      <c r="D42" s="104"/>
    </row>
    <row r="43" spans="1:4" ht="13.5" customHeight="1">
      <c r="A43" s="48" t="s">
        <v>82</v>
      </c>
      <c r="B43" s="21" t="s">
        <v>53</v>
      </c>
      <c r="C43" s="36">
        <v>0</v>
      </c>
      <c r="D43" s="105" t="s">
        <v>44</v>
      </c>
    </row>
    <row r="44" spans="1:4" ht="14.25" customHeight="1">
      <c r="A44" s="48" t="s">
        <v>83</v>
      </c>
      <c r="B44" s="21" t="s">
        <v>54</v>
      </c>
      <c r="C44" s="36">
        <v>0</v>
      </c>
      <c r="D44" s="105"/>
    </row>
    <row r="45" spans="1:4" ht="22.5" customHeight="1">
      <c r="A45" s="48" t="s">
        <v>84</v>
      </c>
      <c r="B45" s="60" t="s">
        <v>85</v>
      </c>
      <c r="C45" s="80">
        <f>C43-C44</f>
        <v>0</v>
      </c>
      <c r="D45" s="47" t="s">
        <v>51</v>
      </c>
    </row>
    <row r="46" spans="1:4" ht="25.5">
      <c r="A46" s="99" t="s">
        <v>55</v>
      </c>
      <c r="B46" s="99"/>
      <c r="C46" s="10" t="s">
        <v>68</v>
      </c>
      <c r="D46" s="28" t="s">
        <v>57</v>
      </c>
    </row>
    <row r="47" spans="1:4">
      <c r="D47" s="7"/>
    </row>
    <row r="48" spans="1:4" ht="25.5">
      <c r="B48" s="9" t="s">
        <v>56</v>
      </c>
      <c r="C48" s="10" t="s">
        <v>68</v>
      </c>
      <c r="D48" s="7"/>
    </row>
    <row r="49" spans="1:4" s="1" customFormat="1">
      <c r="A49" s="8"/>
      <c r="B49" s="5"/>
      <c r="C49" s="10"/>
      <c r="D49" s="7"/>
    </row>
    <row r="50" spans="1:4" s="1" customFormat="1">
      <c r="A50" s="8"/>
      <c r="B50" s="5"/>
      <c r="C50" s="10"/>
      <c r="D50" s="7"/>
    </row>
    <row r="51" spans="1:4" s="1" customFormat="1">
      <c r="A51" s="8"/>
      <c r="B51" s="5"/>
      <c r="C51" s="10"/>
      <c r="D51" s="7"/>
    </row>
    <row r="52" spans="1:4" s="1" customFormat="1">
      <c r="A52" s="8"/>
      <c r="B52" s="5"/>
      <c r="C52" s="10"/>
      <c r="D52" s="7"/>
    </row>
    <row r="53" spans="1:4" s="1" customFormat="1">
      <c r="A53" s="8"/>
      <c r="B53" s="5"/>
      <c r="C53" s="10"/>
      <c r="D53" s="7"/>
    </row>
  </sheetData>
  <mergeCells count="19">
    <mergeCell ref="D43:D44"/>
    <mergeCell ref="A46:B46"/>
    <mergeCell ref="A32:B32"/>
    <mergeCell ref="A33:D33"/>
    <mergeCell ref="D35:D36"/>
    <mergeCell ref="A39:D39"/>
    <mergeCell ref="A41:B41"/>
    <mergeCell ref="A42:D42"/>
    <mergeCell ref="D16:D21"/>
    <mergeCell ref="A2:D2"/>
    <mergeCell ref="A4:D4"/>
    <mergeCell ref="A5:C5"/>
    <mergeCell ref="A6:C6"/>
    <mergeCell ref="A7:C7"/>
    <mergeCell ref="A8:C8"/>
    <mergeCell ref="A9:C9"/>
    <mergeCell ref="A10:C10"/>
    <mergeCell ref="A11:C11"/>
    <mergeCell ref="A12:D12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2:D53"/>
  <sheetViews>
    <sheetView workbookViewId="0">
      <selection activeCell="G5" sqref="G5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</cols>
  <sheetData>
    <row r="2" spans="1:4" ht="27.75" customHeight="1">
      <c r="A2" s="109" t="s">
        <v>93</v>
      </c>
      <c r="B2" s="109"/>
      <c r="C2" s="109"/>
      <c r="D2" s="109"/>
    </row>
    <row r="3" spans="1:4" ht="5.25" customHeight="1">
      <c r="A3" s="2"/>
      <c r="B3" s="2"/>
      <c r="C3" s="2"/>
      <c r="D3" s="2"/>
    </row>
    <row r="4" spans="1:4" ht="12.75" customHeight="1">
      <c r="A4" s="110" t="s">
        <v>20</v>
      </c>
      <c r="B4" s="110"/>
      <c r="C4" s="110"/>
      <c r="D4" s="110"/>
    </row>
    <row r="5" spans="1:4">
      <c r="A5" s="111" t="s">
        <v>21</v>
      </c>
      <c r="B5" s="111"/>
      <c r="C5" s="111"/>
      <c r="D5" s="11">
        <v>264.7</v>
      </c>
    </row>
    <row r="6" spans="1:4" ht="12.75" customHeight="1">
      <c r="A6" s="112" t="s">
        <v>62</v>
      </c>
      <c r="B6" s="112"/>
      <c r="C6" s="112"/>
      <c r="D6" s="75">
        <f>D7+D8+D9+D10</f>
        <v>21.41</v>
      </c>
    </row>
    <row r="7" spans="1:4" ht="12.75" customHeight="1">
      <c r="A7" s="111" t="s">
        <v>23</v>
      </c>
      <c r="B7" s="111"/>
      <c r="C7" s="111"/>
      <c r="D7" s="20">
        <v>10.81</v>
      </c>
    </row>
    <row r="8" spans="1:4" ht="12.75" customHeight="1">
      <c r="A8" s="100" t="s">
        <v>22</v>
      </c>
      <c r="B8" s="100"/>
      <c r="C8" s="100"/>
      <c r="D8" s="20">
        <v>4.8</v>
      </c>
    </row>
    <row r="9" spans="1:4" ht="12.75" customHeight="1">
      <c r="A9" s="100" t="s">
        <v>27</v>
      </c>
      <c r="B9" s="100"/>
      <c r="C9" s="100"/>
      <c r="D9" s="20">
        <v>5.8</v>
      </c>
    </row>
    <row r="10" spans="1:4" ht="12.75" customHeight="1">
      <c r="A10" s="100" t="s">
        <v>28</v>
      </c>
      <c r="B10" s="100"/>
      <c r="C10" s="100"/>
      <c r="D10" s="20">
        <v>0</v>
      </c>
    </row>
    <row r="11" spans="1:4" ht="12.75" customHeight="1">
      <c r="A11" s="100" t="s">
        <v>29</v>
      </c>
      <c r="B11" s="100"/>
      <c r="C11" s="100"/>
      <c r="D11" s="20">
        <v>0</v>
      </c>
    </row>
    <row r="12" spans="1:4" ht="15" customHeight="1">
      <c r="A12" s="101" t="s">
        <v>0</v>
      </c>
      <c r="B12" s="101"/>
      <c r="C12" s="101"/>
      <c r="D12" s="101"/>
    </row>
    <row r="13" spans="1:4" ht="24" customHeight="1">
      <c r="A13" s="46" t="s">
        <v>1</v>
      </c>
      <c r="B13" s="14" t="s">
        <v>2</v>
      </c>
      <c r="C13" s="15" t="s">
        <v>4</v>
      </c>
      <c r="D13" s="50" t="s">
        <v>3</v>
      </c>
    </row>
    <row r="14" spans="1:4" ht="42.75" customHeight="1">
      <c r="A14" s="48">
        <v>1</v>
      </c>
      <c r="B14" s="18" t="s">
        <v>115</v>
      </c>
      <c r="C14" s="77">
        <v>-20197</v>
      </c>
      <c r="D14" s="49" t="s">
        <v>5</v>
      </c>
    </row>
    <row r="15" spans="1:4">
      <c r="A15" s="48">
        <v>2</v>
      </c>
      <c r="B15" s="18" t="s">
        <v>26</v>
      </c>
      <c r="C15" s="20"/>
      <c r="D15" s="49"/>
    </row>
    <row r="16" spans="1:4" ht="16.5" customHeight="1">
      <c r="A16" s="48" t="s">
        <v>11</v>
      </c>
      <c r="B16" s="21" t="s">
        <v>24</v>
      </c>
      <c r="C16" s="36">
        <f>D5*D7*12</f>
        <v>34336.884000000005</v>
      </c>
      <c r="D16" s="102" t="s">
        <v>6</v>
      </c>
    </row>
    <row r="17" spans="1:4" ht="15.75" customHeight="1">
      <c r="A17" s="48" t="s">
        <v>12</v>
      </c>
      <c r="B17" s="21" t="s">
        <v>25</v>
      </c>
      <c r="C17" s="36">
        <f>D5*D8*12</f>
        <v>15246.72</v>
      </c>
      <c r="D17" s="102"/>
    </row>
    <row r="18" spans="1:4" ht="25.5">
      <c r="A18" s="48" t="s">
        <v>13</v>
      </c>
      <c r="B18" s="21" t="s">
        <v>7</v>
      </c>
      <c r="C18" s="36">
        <f>D5*D9*12</f>
        <v>18423.12</v>
      </c>
      <c r="D18" s="102"/>
    </row>
    <row r="19" spans="1:4">
      <c r="A19" s="48" t="s">
        <v>14</v>
      </c>
      <c r="B19" s="21" t="s">
        <v>8</v>
      </c>
      <c r="C19" s="36">
        <f>D5*D10*12</f>
        <v>0</v>
      </c>
      <c r="D19" s="102"/>
    </row>
    <row r="20" spans="1:4">
      <c r="A20" s="48" t="s">
        <v>15</v>
      </c>
      <c r="B20" s="21" t="s">
        <v>9</v>
      </c>
      <c r="C20" s="36">
        <f>D5*D11*12</f>
        <v>0</v>
      </c>
      <c r="D20" s="102"/>
    </row>
    <row r="21" spans="1:4">
      <c r="A21" s="48" t="s">
        <v>16</v>
      </c>
      <c r="B21" s="21" t="s">
        <v>10</v>
      </c>
      <c r="C21" s="43">
        <v>0</v>
      </c>
      <c r="D21" s="102"/>
    </row>
    <row r="22" spans="1:4">
      <c r="A22" s="48"/>
      <c r="B22" s="23" t="s">
        <v>17</v>
      </c>
      <c r="C22" s="80">
        <f>SUM(C16:C21)</f>
        <v>68006.724000000002</v>
      </c>
      <c r="D22" s="49"/>
    </row>
    <row r="23" spans="1:4" ht="15" customHeight="1">
      <c r="A23" s="48" t="s">
        <v>31</v>
      </c>
      <c r="B23" s="72" t="s">
        <v>137</v>
      </c>
      <c r="C23" s="20"/>
      <c r="D23" s="49"/>
    </row>
    <row r="24" spans="1:4">
      <c r="A24" s="48" t="s">
        <v>32</v>
      </c>
      <c r="B24" s="51" t="s">
        <v>24</v>
      </c>
      <c r="C24" s="36">
        <f>D5*D7*12</f>
        <v>34336.884000000005</v>
      </c>
      <c r="D24" s="49"/>
    </row>
    <row r="25" spans="1:4" ht="25.5">
      <c r="A25" s="48" t="s">
        <v>33</v>
      </c>
      <c r="B25" s="51" t="s">
        <v>25</v>
      </c>
      <c r="C25" s="36">
        <f>C17</f>
        <v>15246.72</v>
      </c>
      <c r="D25" s="49"/>
    </row>
    <row r="26" spans="1:4" ht="25.5">
      <c r="A26" s="48" t="s">
        <v>34</v>
      </c>
      <c r="B26" s="51" t="s">
        <v>7</v>
      </c>
      <c r="C26" s="20"/>
      <c r="D26" s="49"/>
    </row>
    <row r="27" spans="1:4" ht="14.25" customHeight="1">
      <c r="A27" s="25" t="s">
        <v>35</v>
      </c>
      <c r="B27" s="51"/>
      <c r="C27" s="36">
        <v>0</v>
      </c>
      <c r="D27" s="49"/>
    </row>
    <row r="28" spans="1:4" ht="13.5" customHeight="1">
      <c r="A28" s="25" t="s">
        <v>36</v>
      </c>
      <c r="B28" s="51"/>
      <c r="C28" s="36">
        <v>0</v>
      </c>
      <c r="D28" s="49"/>
    </row>
    <row r="29" spans="1:4" ht="13.5" customHeight="1">
      <c r="A29" s="25" t="s">
        <v>37</v>
      </c>
      <c r="B29" s="51"/>
      <c r="C29" s="36">
        <v>0</v>
      </c>
      <c r="D29" s="49"/>
    </row>
    <row r="30" spans="1:4">
      <c r="A30" s="48" t="s">
        <v>39</v>
      </c>
      <c r="B30" s="51" t="s">
        <v>9</v>
      </c>
      <c r="C30" s="36">
        <f>D5*D11*12</f>
        <v>0</v>
      </c>
      <c r="D30" s="11"/>
    </row>
    <row r="31" spans="1:4">
      <c r="A31" s="48" t="s">
        <v>40</v>
      </c>
      <c r="B31" s="51" t="s">
        <v>10</v>
      </c>
      <c r="C31" s="43">
        <v>0</v>
      </c>
      <c r="D31" s="11"/>
    </row>
    <row r="32" spans="1:4" s="12" customFormat="1" ht="15" customHeight="1">
      <c r="A32" s="103" t="s">
        <v>17</v>
      </c>
      <c r="B32" s="103"/>
      <c r="C32" s="80">
        <f>SUM(C24:C31)</f>
        <v>49583.604000000007</v>
      </c>
      <c r="D32" s="14"/>
    </row>
    <row r="33" spans="1:4" ht="13.5" customHeight="1">
      <c r="A33" s="104" t="s">
        <v>42</v>
      </c>
      <c r="B33" s="104"/>
      <c r="C33" s="104"/>
      <c r="D33" s="104"/>
    </row>
    <row r="34" spans="1:4" ht="29.25" customHeight="1">
      <c r="A34" s="48" t="s">
        <v>46</v>
      </c>
      <c r="B34" s="21" t="s">
        <v>43</v>
      </c>
      <c r="C34" s="80">
        <v>14073</v>
      </c>
      <c r="D34" s="47" t="s">
        <v>51</v>
      </c>
    </row>
    <row r="35" spans="1:4" ht="13.5" customHeight="1">
      <c r="A35" s="48" t="s">
        <v>18</v>
      </c>
      <c r="B35" s="21" t="s">
        <v>53</v>
      </c>
      <c r="C35" s="36">
        <v>67975</v>
      </c>
      <c r="D35" s="105" t="s">
        <v>44</v>
      </c>
    </row>
    <row r="36" spans="1:4" ht="14.25" customHeight="1">
      <c r="A36" s="48" t="s">
        <v>19</v>
      </c>
      <c r="B36" s="21" t="s">
        <v>54</v>
      </c>
      <c r="C36" s="36">
        <v>63358</v>
      </c>
      <c r="D36" s="105"/>
    </row>
    <row r="37" spans="1:4" ht="24.75" customHeight="1">
      <c r="A37" s="48" t="s">
        <v>47</v>
      </c>
      <c r="B37" s="60" t="s">
        <v>45</v>
      </c>
      <c r="C37" s="80">
        <f>C35-C36+C34</f>
        <v>18690</v>
      </c>
      <c r="D37" s="61" t="s">
        <v>51</v>
      </c>
    </row>
    <row r="38" spans="1:4">
      <c r="A38" s="48"/>
      <c r="B38" s="21" t="s">
        <v>48</v>
      </c>
      <c r="C38" s="42"/>
      <c r="D38" s="49"/>
    </row>
    <row r="39" spans="1:4">
      <c r="A39" s="106" t="s">
        <v>49</v>
      </c>
      <c r="B39" s="106"/>
      <c r="C39" s="106"/>
      <c r="D39" s="106"/>
    </row>
    <row r="40" spans="1:4" ht="16.5">
      <c r="A40" s="48" t="s">
        <v>81</v>
      </c>
      <c r="B40" s="21" t="s">
        <v>50</v>
      </c>
      <c r="C40" s="20">
        <v>0</v>
      </c>
      <c r="D40" s="49" t="s">
        <v>52</v>
      </c>
    </row>
    <row r="41" spans="1:4" ht="26.25" customHeight="1">
      <c r="A41" s="107" t="s">
        <v>59</v>
      </c>
      <c r="B41" s="108"/>
      <c r="C41" s="80">
        <f>(C14+C18)-(C27+C28+C29)</f>
        <v>-1773.880000000001</v>
      </c>
      <c r="D41" s="30"/>
    </row>
    <row r="42" spans="1:4" ht="15" customHeight="1">
      <c r="A42" s="104" t="s">
        <v>80</v>
      </c>
      <c r="B42" s="104"/>
      <c r="C42" s="104"/>
      <c r="D42" s="104"/>
    </row>
    <row r="43" spans="1:4" ht="13.5" customHeight="1">
      <c r="A43" s="48" t="s">
        <v>82</v>
      </c>
      <c r="B43" s="21" t="s">
        <v>53</v>
      </c>
      <c r="C43" s="36">
        <v>133100</v>
      </c>
      <c r="D43" s="105" t="s">
        <v>44</v>
      </c>
    </row>
    <row r="44" spans="1:4" ht="14.25" customHeight="1">
      <c r="A44" s="48" t="s">
        <v>83</v>
      </c>
      <c r="B44" s="21" t="s">
        <v>54</v>
      </c>
      <c r="C44" s="36">
        <v>130200</v>
      </c>
      <c r="D44" s="105"/>
    </row>
    <row r="45" spans="1:4" ht="22.5" customHeight="1">
      <c r="A45" s="48" t="s">
        <v>84</v>
      </c>
      <c r="B45" s="60" t="s">
        <v>85</v>
      </c>
      <c r="C45" s="80">
        <f>C43-C44</f>
        <v>2900</v>
      </c>
      <c r="D45" s="47" t="s">
        <v>51</v>
      </c>
    </row>
    <row r="46" spans="1:4" ht="25.5">
      <c r="A46" s="99" t="s">
        <v>55</v>
      </c>
      <c r="B46" s="99"/>
      <c r="C46" s="10" t="s">
        <v>68</v>
      </c>
      <c r="D46" s="28" t="s">
        <v>57</v>
      </c>
    </row>
    <row r="47" spans="1:4">
      <c r="D47" s="7"/>
    </row>
    <row r="48" spans="1:4" ht="25.5">
      <c r="B48" s="9" t="s">
        <v>56</v>
      </c>
      <c r="C48" s="10" t="s">
        <v>68</v>
      </c>
      <c r="D48" s="7"/>
    </row>
    <row r="49" spans="1:4" s="1" customFormat="1">
      <c r="A49" s="8"/>
      <c r="B49" s="5"/>
      <c r="C49" s="10"/>
      <c r="D49" s="7"/>
    </row>
    <row r="50" spans="1:4" s="1" customFormat="1">
      <c r="A50" s="8"/>
      <c r="B50" s="5"/>
      <c r="C50" s="10"/>
      <c r="D50" s="7"/>
    </row>
    <row r="51" spans="1:4" s="1" customFormat="1">
      <c r="A51" s="8"/>
      <c r="B51" s="5"/>
      <c r="C51" s="10"/>
      <c r="D51" s="7"/>
    </row>
    <row r="52" spans="1:4" s="1" customFormat="1">
      <c r="A52" s="8"/>
      <c r="B52" s="5"/>
      <c r="C52" s="10"/>
      <c r="D52" s="7"/>
    </row>
    <row r="53" spans="1:4" s="1" customFormat="1">
      <c r="A53" s="8"/>
      <c r="B53" s="5"/>
      <c r="C53" s="10"/>
      <c r="D53" s="7"/>
    </row>
  </sheetData>
  <mergeCells count="19">
    <mergeCell ref="D43:D44"/>
    <mergeCell ref="A46:B46"/>
    <mergeCell ref="A32:B32"/>
    <mergeCell ref="A33:D33"/>
    <mergeCell ref="D35:D36"/>
    <mergeCell ref="A39:D39"/>
    <mergeCell ref="A41:B41"/>
    <mergeCell ref="A42:D42"/>
    <mergeCell ref="D16:D21"/>
    <mergeCell ref="A2:D2"/>
    <mergeCell ref="A4:D4"/>
    <mergeCell ref="A5:C5"/>
    <mergeCell ref="A6:C6"/>
    <mergeCell ref="A7:C7"/>
    <mergeCell ref="A8:C8"/>
    <mergeCell ref="A9:C9"/>
    <mergeCell ref="A10:C10"/>
    <mergeCell ref="A11:C11"/>
    <mergeCell ref="A12:D12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2:D53"/>
  <sheetViews>
    <sheetView topLeftCell="A13" workbookViewId="0">
      <selection activeCell="B27" sqref="B27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</cols>
  <sheetData>
    <row r="2" spans="1:4" ht="27.75" customHeight="1">
      <c r="A2" s="109" t="s">
        <v>92</v>
      </c>
      <c r="B2" s="109"/>
      <c r="C2" s="109"/>
      <c r="D2" s="109"/>
    </row>
    <row r="3" spans="1:4" ht="5.25" customHeight="1">
      <c r="A3" s="2"/>
      <c r="B3" s="2"/>
      <c r="C3" s="2"/>
      <c r="D3" s="2"/>
    </row>
    <row r="4" spans="1:4" ht="12.75" customHeight="1">
      <c r="A4" s="110" t="s">
        <v>20</v>
      </c>
      <c r="B4" s="110"/>
      <c r="C4" s="110"/>
      <c r="D4" s="110"/>
    </row>
    <row r="5" spans="1:4">
      <c r="A5" s="111" t="s">
        <v>21</v>
      </c>
      <c r="B5" s="111"/>
      <c r="C5" s="111"/>
      <c r="D5" s="11">
        <v>882.3</v>
      </c>
    </row>
    <row r="6" spans="1:4" ht="12.75" customHeight="1">
      <c r="A6" s="112" t="s">
        <v>62</v>
      </c>
      <c r="B6" s="112"/>
      <c r="C6" s="112"/>
      <c r="D6" s="75">
        <f>D7+D8+D9+D10</f>
        <v>20.02</v>
      </c>
    </row>
    <row r="7" spans="1:4" ht="12.75" customHeight="1">
      <c r="A7" s="111" t="s">
        <v>23</v>
      </c>
      <c r="B7" s="111"/>
      <c r="C7" s="111"/>
      <c r="D7" s="20">
        <v>10.81</v>
      </c>
    </row>
    <row r="8" spans="1:4" ht="12.75" customHeight="1">
      <c r="A8" s="100" t="s">
        <v>22</v>
      </c>
      <c r="B8" s="100"/>
      <c r="C8" s="100"/>
      <c r="D8" s="20">
        <v>4.8</v>
      </c>
    </row>
    <row r="9" spans="1:4" ht="12.75" customHeight="1">
      <c r="A9" s="100" t="s">
        <v>27</v>
      </c>
      <c r="B9" s="100"/>
      <c r="C9" s="100"/>
      <c r="D9" s="20">
        <v>4.0999999999999996</v>
      </c>
    </row>
    <row r="10" spans="1:4" ht="12.75" customHeight="1">
      <c r="A10" s="100" t="s">
        <v>28</v>
      </c>
      <c r="B10" s="100"/>
      <c r="C10" s="100"/>
      <c r="D10" s="20">
        <v>0.31</v>
      </c>
    </row>
    <row r="11" spans="1:4" ht="12.75" customHeight="1">
      <c r="A11" s="100" t="s">
        <v>29</v>
      </c>
      <c r="B11" s="100"/>
      <c r="C11" s="100"/>
      <c r="D11" s="20">
        <v>0</v>
      </c>
    </row>
    <row r="12" spans="1:4" ht="15" customHeight="1">
      <c r="A12" s="101" t="s">
        <v>0</v>
      </c>
      <c r="B12" s="101"/>
      <c r="C12" s="101"/>
      <c r="D12" s="101"/>
    </row>
    <row r="13" spans="1:4" ht="24" customHeight="1">
      <c r="A13" s="46" t="s">
        <v>1</v>
      </c>
      <c r="B13" s="14" t="s">
        <v>2</v>
      </c>
      <c r="C13" s="15" t="s">
        <v>4</v>
      </c>
      <c r="D13" s="50" t="s">
        <v>3</v>
      </c>
    </row>
    <row r="14" spans="1:4" ht="42.75" customHeight="1">
      <c r="A14" s="48">
        <v>1</v>
      </c>
      <c r="B14" s="18" t="s">
        <v>115</v>
      </c>
      <c r="C14" s="77">
        <v>-47139</v>
      </c>
      <c r="D14" s="49" t="s">
        <v>5</v>
      </c>
    </row>
    <row r="15" spans="1:4">
      <c r="A15" s="48">
        <v>2</v>
      </c>
      <c r="B15" s="18" t="s">
        <v>26</v>
      </c>
      <c r="C15" s="20"/>
      <c r="D15" s="49"/>
    </row>
    <row r="16" spans="1:4" ht="16.5" customHeight="1">
      <c r="A16" s="48" t="s">
        <v>11</v>
      </c>
      <c r="B16" s="21" t="s">
        <v>24</v>
      </c>
      <c r="C16" s="36">
        <f>D5*D7*12</f>
        <v>114451.95600000001</v>
      </c>
      <c r="D16" s="102" t="s">
        <v>6</v>
      </c>
    </row>
    <row r="17" spans="1:4" ht="15.75" customHeight="1">
      <c r="A17" s="48" t="s">
        <v>12</v>
      </c>
      <c r="B17" s="21" t="s">
        <v>25</v>
      </c>
      <c r="C17" s="36">
        <f>D5*D8*12</f>
        <v>50820.479999999996</v>
      </c>
      <c r="D17" s="102"/>
    </row>
    <row r="18" spans="1:4" ht="25.5">
      <c r="A18" s="48" t="s">
        <v>13</v>
      </c>
      <c r="B18" s="21" t="s">
        <v>7</v>
      </c>
      <c r="C18" s="36">
        <f>D5*D9*12</f>
        <v>43409.159999999989</v>
      </c>
      <c r="D18" s="102"/>
    </row>
    <row r="19" spans="1:4">
      <c r="A19" s="48" t="s">
        <v>14</v>
      </c>
      <c r="B19" s="21" t="s">
        <v>8</v>
      </c>
      <c r="C19" s="36">
        <f>D5*D10*12</f>
        <v>3282.1559999999999</v>
      </c>
      <c r="D19" s="102"/>
    </row>
    <row r="20" spans="1:4">
      <c r="A20" s="48" t="s">
        <v>15</v>
      </c>
      <c r="B20" s="21" t="s">
        <v>9</v>
      </c>
      <c r="C20" s="36">
        <f>D5*D11*12</f>
        <v>0</v>
      </c>
      <c r="D20" s="102"/>
    </row>
    <row r="21" spans="1:4">
      <c r="A21" s="48" t="s">
        <v>16</v>
      </c>
      <c r="B21" s="21" t="s">
        <v>10</v>
      </c>
      <c r="C21" s="43">
        <v>0</v>
      </c>
      <c r="D21" s="102"/>
    </row>
    <row r="22" spans="1:4">
      <c r="A22" s="48"/>
      <c r="B22" s="23" t="s">
        <v>17</v>
      </c>
      <c r="C22" s="80">
        <f>SUM(C16:C21)</f>
        <v>211963.75199999995</v>
      </c>
      <c r="D22" s="49"/>
    </row>
    <row r="23" spans="1:4" ht="15" customHeight="1">
      <c r="A23" s="48" t="s">
        <v>31</v>
      </c>
      <c r="B23" s="72" t="s">
        <v>137</v>
      </c>
      <c r="C23" s="20"/>
      <c r="D23" s="49"/>
    </row>
    <row r="24" spans="1:4">
      <c r="A24" s="48" t="s">
        <v>32</v>
      </c>
      <c r="B24" s="51" t="s">
        <v>24</v>
      </c>
      <c r="C24" s="36">
        <f>D5*D7*12</f>
        <v>114451.95600000001</v>
      </c>
      <c r="D24" s="49"/>
    </row>
    <row r="25" spans="1:4" ht="25.5">
      <c r="A25" s="48" t="s">
        <v>33</v>
      </c>
      <c r="B25" s="51" t="s">
        <v>25</v>
      </c>
      <c r="C25" s="36">
        <f>C17</f>
        <v>50820.479999999996</v>
      </c>
      <c r="D25" s="49"/>
    </row>
    <row r="26" spans="1:4" ht="25.5">
      <c r="A26" s="48" t="s">
        <v>34</v>
      </c>
      <c r="B26" s="51" t="s">
        <v>7</v>
      </c>
      <c r="C26" s="20"/>
      <c r="D26" s="49"/>
    </row>
    <row r="27" spans="1:4" ht="14.25" customHeight="1">
      <c r="A27" s="25" t="s">
        <v>35</v>
      </c>
      <c r="B27" s="81" t="s">
        <v>147</v>
      </c>
      <c r="C27" s="36">
        <v>16066</v>
      </c>
      <c r="D27" s="49"/>
    </row>
    <row r="28" spans="1:4" ht="13.5" customHeight="1">
      <c r="A28" s="25" t="s">
        <v>36</v>
      </c>
      <c r="B28" s="51"/>
      <c r="C28" s="36">
        <v>0</v>
      </c>
      <c r="D28" s="49"/>
    </row>
    <row r="29" spans="1:4" ht="13.5" customHeight="1">
      <c r="A29" s="25" t="s">
        <v>37</v>
      </c>
      <c r="B29" s="51"/>
      <c r="C29" s="36">
        <v>0</v>
      </c>
      <c r="D29" s="49"/>
    </row>
    <row r="30" spans="1:4">
      <c r="A30" s="48" t="s">
        <v>39</v>
      </c>
      <c r="B30" s="51" t="s">
        <v>9</v>
      </c>
      <c r="C30" s="36">
        <f>D5*D11*12</f>
        <v>0</v>
      </c>
      <c r="D30" s="11"/>
    </row>
    <row r="31" spans="1:4">
      <c r="A31" s="48" t="s">
        <v>40</v>
      </c>
      <c r="B31" s="51" t="s">
        <v>10</v>
      </c>
      <c r="C31" s="43">
        <v>0</v>
      </c>
      <c r="D31" s="11"/>
    </row>
    <row r="32" spans="1:4" s="12" customFormat="1" ht="15" customHeight="1">
      <c r="A32" s="103" t="s">
        <v>17</v>
      </c>
      <c r="B32" s="103"/>
      <c r="C32" s="80">
        <f>SUM(C24:C31)</f>
        <v>181338.43599999999</v>
      </c>
      <c r="D32" s="14"/>
    </row>
    <row r="33" spans="1:4" ht="13.5" customHeight="1">
      <c r="A33" s="104" t="s">
        <v>42</v>
      </c>
      <c r="B33" s="104"/>
      <c r="C33" s="104"/>
      <c r="D33" s="104"/>
    </row>
    <row r="34" spans="1:4" ht="29.25" customHeight="1">
      <c r="A34" s="48" t="s">
        <v>46</v>
      </c>
      <c r="B34" s="21" t="s">
        <v>43</v>
      </c>
      <c r="C34" s="80">
        <v>130180</v>
      </c>
      <c r="D34" s="47" t="s">
        <v>51</v>
      </c>
    </row>
    <row r="35" spans="1:4" ht="13.5" customHeight="1">
      <c r="A35" s="48" t="s">
        <v>18</v>
      </c>
      <c r="B35" s="21" t="s">
        <v>53</v>
      </c>
      <c r="C35" s="36">
        <v>211916</v>
      </c>
      <c r="D35" s="105" t="s">
        <v>44</v>
      </c>
    </row>
    <row r="36" spans="1:4" ht="14.25" customHeight="1">
      <c r="A36" s="48" t="s">
        <v>19</v>
      </c>
      <c r="B36" s="21" t="s">
        <v>54</v>
      </c>
      <c r="C36" s="36">
        <v>176056</v>
      </c>
      <c r="D36" s="105"/>
    </row>
    <row r="37" spans="1:4" ht="24.75" customHeight="1">
      <c r="A37" s="48" t="s">
        <v>47</v>
      </c>
      <c r="B37" s="60" t="s">
        <v>45</v>
      </c>
      <c r="C37" s="80">
        <f>C35-C36+C34</f>
        <v>166040</v>
      </c>
      <c r="D37" s="61" t="s">
        <v>51</v>
      </c>
    </row>
    <row r="38" spans="1:4">
      <c r="A38" s="48"/>
      <c r="B38" s="21" t="s">
        <v>48</v>
      </c>
      <c r="C38" s="42"/>
      <c r="D38" s="49"/>
    </row>
    <row r="39" spans="1:4">
      <c r="A39" s="106" t="s">
        <v>49</v>
      </c>
      <c r="B39" s="106"/>
      <c r="C39" s="106"/>
      <c r="D39" s="106"/>
    </row>
    <row r="40" spans="1:4" ht="16.5">
      <c r="A40" s="48" t="s">
        <v>81</v>
      </c>
      <c r="B40" s="21" t="s">
        <v>50</v>
      </c>
      <c r="C40" s="20">
        <v>0</v>
      </c>
      <c r="D40" s="49" t="s">
        <v>52</v>
      </c>
    </row>
    <row r="41" spans="1:4" ht="26.25" customHeight="1">
      <c r="A41" s="107" t="s">
        <v>59</v>
      </c>
      <c r="B41" s="108"/>
      <c r="C41" s="80">
        <f>(C14+C18)-(C27+C28+C29)</f>
        <v>-19795.840000000011</v>
      </c>
      <c r="D41" s="30"/>
    </row>
    <row r="42" spans="1:4" ht="15" customHeight="1">
      <c r="A42" s="104" t="s">
        <v>80</v>
      </c>
      <c r="B42" s="104"/>
      <c r="C42" s="104"/>
      <c r="D42" s="104"/>
    </row>
    <row r="43" spans="1:4" ht="13.5" customHeight="1">
      <c r="A43" s="48" t="s">
        <v>82</v>
      </c>
      <c r="B43" s="21" t="s">
        <v>53</v>
      </c>
      <c r="C43" s="36">
        <v>230200</v>
      </c>
      <c r="D43" s="105" t="s">
        <v>44</v>
      </c>
    </row>
    <row r="44" spans="1:4" ht="14.25" customHeight="1">
      <c r="A44" s="48" t="s">
        <v>83</v>
      </c>
      <c r="B44" s="21" t="s">
        <v>54</v>
      </c>
      <c r="C44" s="36">
        <v>241200</v>
      </c>
      <c r="D44" s="105"/>
    </row>
    <row r="45" spans="1:4" ht="22.5" customHeight="1">
      <c r="A45" s="48" t="s">
        <v>84</v>
      </c>
      <c r="B45" s="60" t="s">
        <v>85</v>
      </c>
      <c r="C45" s="80">
        <f>C43-C44</f>
        <v>-11000</v>
      </c>
      <c r="D45" s="47" t="s">
        <v>51</v>
      </c>
    </row>
    <row r="46" spans="1:4" ht="25.5">
      <c r="A46" s="99" t="s">
        <v>55</v>
      </c>
      <c r="B46" s="99"/>
      <c r="C46" s="10" t="s">
        <v>68</v>
      </c>
      <c r="D46" s="28" t="s">
        <v>57</v>
      </c>
    </row>
    <row r="47" spans="1:4">
      <c r="D47" s="7"/>
    </row>
    <row r="48" spans="1:4" ht="25.5">
      <c r="B48" s="9" t="s">
        <v>56</v>
      </c>
      <c r="C48" s="10" t="s">
        <v>68</v>
      </c>
      <c r="D48" s="82" t="s">
        <v>148</v>
      </c>
    </row>
    <row r="49" spans="1:4" s="1" customFormat="1">
      <c r="A49" s="8"/>
      <c r="B49" s="5"/>
      <c r="C49" s="10"/>
      <c r="D49" s="7"/>
    </row>
    <row r="50" spans="1:4" s="1" customFormat="1">
      <c r="A50" s="8"/>
      <c r="B50" s="5"/>
      <c r="C50" s="10"/>
      <c r="D50" s="7"/>
    </row>
    <row r="51" spans="1:4" s="1" customFormat="1">
      <c r="A51" s="8"/>
      <c r="B51" s="5"/>
      <c r="C51" s="10"/>
      <c r="D51" s="7"/>
    </row>
    <row r="52" spans="1:4" s="1" customFormat="1">
      <c r="A52" s="8"/>
      <c r="B52" s="5"/>
      <c r="C52" s="10"/>
      <c r="D52" s="7"/>
    </row>
    <row r="53" spans="1:4" s="1" customFormat="1">
      <c r="A53" s="8"/>
      <c r="B53" s="5"/>
      <c r="C53" s="10"/>
      <c r="D53" s="7"/>
    </row>
  </sheetData>
  <mergeCells count="19">
    <mergeCell ref="D43:D44"/>
    <mergeCell ref="A46:B46"/>
    <mergeCell ref="A32:B32"/>
    <mergeCell ref="A33:D33"/>
    <mergeCell ref="D35:D36"/>
    <mergeCell ref="A39:D39"/>
    <mergeCell ref="A41:B41"/>
    <mergeCell ref="A42:D42"/>
    <mergeCell ref="D16:D21"/>
    <mergeCell ref="A2:D2"/>
    <mergeCell ref="A4:D4"/>
    <mergeCell ref="A5:C5"/>
    <mergeCell ref="A6:C6"/>
    <mergeCell ref="A7:C7"/>
    <mergeCell ref="A8:C8"/>
    <mergeCell ref="A9:C9"/>
    <mergeCell ref="A10:C10"/>
    <mergeCell ref="A11:C11"/>
    <mergeCell ref="A12:D12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2:D53"/>
  <sheetViews>
    <sheetView topLeftCell="A19" workbookViewId="0">
      <selection activeCell="B27" sqref="B27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</cols>
  <sheetData>
    <row r="2" spans="1:4" ht="27.75" customHeight="1">
      <c r="A2" s="109" t="s">
        <v>91</v>
      </c>
      <c r="B2" s="109"/>
      <c r="C2" s="109"/>
      <c r="D2" s="109"/>
    </row>
    <row r="3" spans="1:4" ht="5.25" customHeight="1">
      <c r="A3" s="2"/>
      <c r="B3" s="2"/>
      <c r="C3" s="2"/>
      <c r="D3" s="2"/>
    </row>
    <row r="4" spans="1:4" ht="12.75" customHeight="1">
      <c r="A4" s="110" t="s">
        <v>20</v>
      </c>
      <c r="B4" s="110"/>
      <c r="C4" s="110"/>
      <c r="D4" s="110"/>
    </row>
    <row r="5" spans="1:4">
      <c r="A5" s="111" t="s">
        <v>21</v>
      </c>
      <c r="B5" s="111"/>
      <c r="C5" s="111"/>
      <c r="D5" s="11">
        <v>900</v>
      </c>
    </row>
    <row r="6" spans="1:4" ht="12.75" customHeight="1">
      <c r="A6" s="112" t="s">
        <v>62</v>
      </c>
      <c r="B6" s="112"/>
      <c r="C6" s="112"/>
      <c r="D6" s="75">
        <f>D7+D8+D9+D10</f>
        <v>18.919999999999998</v>
      </c>
    </row>
    <row r="7" spans="1:4" ht="12.75" customHeight="1">
      <c r="A7" s="111" t="s">
        <v>23</v>
      </c>
      <c r="B7" s="111"/>
      <c r="C7" s="111"/>
      <c r="D7" s="20">
        <v>10.81</v>
      </c>
    </row>
    <row r="8" spans="1:4" ht="12.75" customHeight="1">
      <c r="A8" s="100" t="s">
        <v>22</v>
      </c>
      <c r="B8" s="100"/>
      <c r="C8" s="100"/>
      <c r="D8" s="20">
        <v>4.8</v>
      </c>
    </row>
    <row r="9" spans="1:4" ht="12.75" customHeight="1">
      <c r="A9" s="100" t="s">
        <v>27</v>
      </c>
      <c r="B9" s="100"/>
      <c r="C9" s="100"/>
      <c r="D9" s="20">
        <v>3</v>
      </c>
    </row>
    <row r="10" spans="1:4" ht="12.75" customHeight="1">
      <c r="A10" s="100" t="s">
        <v>28</v>
      </c>
      <c r="B10" s="100"/>
      <c r="C10" s="100"/>
      <c r="D10" s="20">
        <v>0.31</v>
      </c>
    </row>
    <row r="11" spans="1:4" ht="12.75" customHeight="1">
      <c r="A11" s="100" t="s">
        <v>29</v>
      </c>
      <c r="B11" s="100"/>
      <c r="C11" s="100"/>
      <c r="D11" s="20">
        <v>0</v>
      </c>
    </row>
    <row r="12" spans="1:4" ht="15" customHeight="1">
      <c r="A12" s="101" t="s">
        <v>0</v>
      </c>
      <c r="B12" s="101"/>
      <c r="C12" s="101"/>
      <c r="D12" s="101"/>
    </row>
    <row r="13" spans="1:4" ht="24" customHeight="1">
      <c r="A13" s="46" t="s">
        <v>1</v>
      </c>
      <c r="B13" s="14" t="s">
        <v>2</v>
      </c>
      <c r="C13" s="15" t="s">
        <v>4</v>
      </c>
      <c r="D13" s="50" t="s">
        <v>3</v>
      </c>
    </row>
    <row r="14" spans="1:4" ht="42.75" customHeight="1">
      <c r="A14" s="48">
        <v>1</v>
      </c>
      <c r="B14" s="18" t="s">
        <v>115</v>
      </c>
      <c r="C14" s="77">
        <v>42995</v>
      </c>
      <c r="D14" s="49" t="s">
        <v>5</v>
      </c>
    </row>
    <row r="15" spans="1:4">
      <c r="A15" s="48">
        <v>2</v>
      </c>
      <c r="B15" s="18" t="s">
        <v>26</v>
      </c>
      <c r="C15" s="20"/>
      <c r="D15" s="49"/>
    </row>
    <row r="16" spans="1:4" ht="16.5" customHeight="1">
      <c r="A16" s="48" t="s">
        <v>11</v>
      </c>
      <c r="B16" s="21" t="s">
        <v>24</v>
      </c>
      <c r="C16" s="36">
        <f>D5*D7*12</f>
        <v>116748</v>
      </c>
      <c r="D16" s="102" t="s">
        <v>6</v>
      </c>
    </row>
    <row r="17" spans="1:4" ht="15.75" customHeight="1">
      <c r="A17" s="48" t="s">
        <v>12</v>
      </c>
      <c r="B17" s="21" t="s">
        <v>25</v>
      </c>
      <c r="C17" s="36">
        <f>D5*D8*12</f>
        <v>51840</v>
      </c>
      <c r="D17" s="102"/>
    </row>
    <row r="18" spans="1:4" ht="25.5">
      <c r="A18" s="48" t="s">
        <v>13</v>
      </c>
      <c r="B18" s="21" t="s">
        <v>7</v>
      </c>
      <c r="C18" s="36">
        <f>D5*D9*12</f>
        <v>32400</v>
      </c>
      <c r="D18" s="102"/>
    </row>
    <row r="19" spans="1:4">
      <c r="A19" s="48" t="s">
        <v>14</v>
      </c>
      <c r="B19" s="21" t="s">
        <v>8</v>
      </c>
      <c r="C19" s="36">
        <f>D5*D10*12</f>
        <v>3348</v>
      </c>
      <c r="D19" s="102"/>
    </row>
    <row r="20" spans="1:4">
      <c r="A20" s="48" t="s">
        <v>15</v>
      </c>
      <c r="B20" s="21" t="s">
        <v>9</v>
      </c>
      <c r="C20" s="36">
        <f>D5*D11*12</f>
        <v>0</v>
      </c>
      <c r="D20" s="102"/>
    </row>
    <row r="21" spans="1:4">
      <c r="A21" s="48" t="s">
        <v>16</v>
      </c>
      <c r="B21" s="21" t="s">
        <v>10</v>
      </c>
      <c r="C21" s="43">
        <v>0</v>
      </c>
      <c r="D21" s="102"/>
    </row>
    <row r="22" spans="1:4">
      <c r="A22" s="48"/>
      <c r="B22" s="23" t="s">
        <v>17</v>
      </c>
      <c r="C22" s="80">
        <f>SUM(C16:C21)</f>
        <v>204336</v>
      </c>
      <c r="D22" s="49"/>
    </row>
    <row r="23" spans="1:4" ht="15" customHeight="1">
      <c r="A23" s="48" t="s">
        <v>31</v>
      </c>
      <c r="B23" s="72" t="s">
        <v>137</v>
      </c>
      <c r="C23" s="20"/>
      <c r="D23" s="49"/>
    </row>
    <row r="24" spans="1:4">
      <c r="A24" s="48" t="s">
        <v>32</v>
      </c>
      <c r="B24" s="51" t="s">
        <v>24</v>
      </c>
      <c r="C24" s="36">
        <f>D5*D7*12</f>
        <v>116748</v>
      </c>
      <c r="D24" s="49"/>
    </row>
    <row r="25" spans="1:4" ht="25.5">
      <c r="A25" s="48" t="s">
        <v>33</v>
      </c>
      <c r="B25" s="51" t="s">
        <v>25</v>
      </c>
      <c r="C25" s="36">
        <f>D5*D8*12</f>
        <v>51840</v>
      </c>
      <c r="D25" s="49"/>
    </row>
    <row r="26" spans="1:4" ht="25.5">
      <c r="A26" s="48" t="s">
        <v>34</v>
      </c>
      <c r="B26" s="51" t="s">
        <v>7</v>
      </c>
      <c r="C26" s="36">
        <f>D5*D9*12</f>
        <v>32400</v>
      </c>
      <c r="D26" s="49"/>
    </row>
    <row r="27" spans="1:4" ht="14.25" customHeight="1">
      <c r="A27" s="25" t="s">
        <v>35</v>
      </c>
      <c r="B27" s="81" t="s">
        <v>147</v>
      </c>
      <c r="C27" s="36">
        <v>57050</v>
      </c>
      <c r="D27" s="49"/>
    </row>
    <row r="28" spans="1:4" ht="13.5" customHeight="1">
      <c r="A28" s="25" t="s">
        <v>36</v>
      </c>
      <c r="B28" s="51"/>
      <c r="C28" s="36">
        <v>0</v>
      </c>
      <c r="D28" s="49"/>
    </row>
    <row r="29" spans="1:4" ht="13.5" customHeight="1">
      <c r="A29" s="25" t="s">
        <v>37</v>
      </c>
      <c r="B29" s="51"/>
      <c r="C29" s="36">
        <v>0</v>
      </c>
      <c r="D29" s="49"/>
    </row>
    <row r="30" spans="1:4">
      <c r="A30" s="48" t="s">
        <v>39</v>
      </c>
      <c r="B30" s="51" t="s">
        <v>9</v>
      </c>
      <c r="C30" s="36">
        <f>D5*D11*12</f>
        <v>0</v>
      </c>
      <c r="D30" s="11"/>
    </row>
    <row r="31" spans="1:4">
      <c r="A31" s="48" t="s">
        <v>40</v>
      </c>
      <c r="B31" s="51" t="s">
        <v>10</v>
      </c>
      <c r="C31" s="43">
        <v>0</v>
      </c>
      <c r="D31" s="11"/>
    </row>
    <row r="32" spans="1:4" s="12" customFormat="1" ht="15" customHeight="1">
      <c r="A32" s="103" t="s">
        <v>17</v>
      </c>
      <c r="B32" s="103"/>
      <c r="C32" s="80">
        <f>SUM(C24:C31)</f>
        <v>258038</v>
      </c>
      <c r="D32" s="14"/>
    </row>
    <row r="33" spans="1:4" ht="13.5" customHeight="1">
      <c r="A33" s="104" t="s">
        <v>42</v>
      </c>
      <c r="B33" s="104"/>
      <c r="C33" s="104"/>
      <c r="D33" s="104"/>
    </row>
    <row r="34" spans="1:4" ht="29.25" customHeight="1">
      <c r="A34" s="48" t="s">
        <v>46</v>
      </c>
      <c r="B34" s="21" t="s">
        <v>43</v>
      </c>
      <c r="C34" s="80">
        <v>10685</v>
      </c>
      <c r="D34" s="47" t="s">
        <v>51</v>
      </c>
    </row>
    <row r="35" spans="1:4" ht="13.5" customHeight="1">
      <c r="A35" s="48" t="s">
        <v>18</v>
      </c>
      <c r="B35" s="21" t="s">
        <v>53</v>
      </c>
      <c r="C35" s="36">
        <v>204011</v>
      </c>
      <c r="D35" s="105" t="s">
        <v>44</v>
      </c>
    </row>
    <row r="36" spans="1:4" ht="14.25" customHeight="1">
      <c r="A36" s="48" t="s">
        <v>19</v>
      </c>
      <c r="B36" s="21" t="s">
        <v>54</v>
      </c>
      <c r="C36" s="36">
        <v>203883</v>
      </c>
      <c r="D36" s="105"/>
    </row>
    <row r="37" spans="1:4" ht="24.75" customHeight="1">
      <c r="A37" s="48" t="s">
        <v>47</v>
      </c>
      <c r="B37" s="60" t="s">
        <v>45</v>
      </c>
      <c r="C37" s="80">
        <f>C35-C36+C34</f>
        <v>10813</v>
      </c>
      <c r="D37" s="61" t="s">
        <v>51</v>
      </c>
    </row>
    <row r="38" spans="1:4">
      <c r="A38" s="48"/>
      <c r="B38" s="21" t="s">
        <v>48</v>
      </c>
      <c r="C38" s="42"/>
      <c r="D38" s="49"/>
    </row>
    <row r="39" spans="1:4">
      <c r="A39" s="106" t="s">
        <v>49</v>
      </c>
      <c r="B39" s="106"/>
      <c r="C39" s="106"/>
      <c r="D39" s="106"/>
    </row>
    <row r="40" spans="1:4" ht="16.5">
      <c r="A40" s="48" t="s">
        <v>81</v>
      </c>
      <c r="B40" s="21" t="s">
        <v>50</v>
      </c>
      <c r="C40" s="20">
        <v>0</v>
      </c>
      <c r="D40" s="49" t="s">
        <v>52</v>
      </c>
    </row>
    <row r="41" spans="1:4" ht="26.25" customHeight="1">
      <c r="A41" s="107" t="s">
        <v>123</v>
      </c>
      <c r="B41" s="108"/>
      <c r="C41" s="80">
        <f>(C14+C18)-(C27+C28+C29)</f>
        <v>18345</v>
      </c>
      <c r="D41" s="30"/>
    </row>
    <row r="42" spans="1:4" ht="15" customHeight="1">
      <c r="A42" s="104" t="s">
        <v>80</v>
      </c>
      <c r="B42" s="104"/>
      <c r="C42" s="104"/>
      <c r="D42" s="104"/>
    </row>
    <row r="43" spans="1:4" ht="13.5" customHeight="1">
      <c r="A43" s="48" t="s">
        <v>82</v>
      </c>
      <c r="B43" s="21" t="s">
        <v>53</v>
      </c>
      <c r="C43" s="36">
        <v>320200</v>
      </c>
      <c r="D43" s="105" t="s">
        <v>44</v>
      </c>
    </row>
    <row r="44" spans="1:4" ht="14.25" customHeight="1">
      <c r="A44" s="48" t="s">
        <v>83</v>
      </c>
      <c r="B44" s="21" t="s">
        <v>54</v>
      </c>
      <c r="C44" s="36">
        <v>299800</v>
      </c>
      <c r="D44" s="105"/>
    </row>
    <row r="45" spans="1:4" ht="22.5" customHeight="1">
      <c r="A45" s="48" t="s">
        <v>84</v>
      </c>
      <c r="B45" s="60" t="s">
        <v>85</v>
      </c>
      <c r="C45" s="80">
        <f>C43-C44</f>
        <v>20400</v>
      </c>
      <c r="D45" s="47" t="s">
        <v>51</v>
      </c>
    </row>
    <row r="46" spans="1:4" ht="25.5">
      <c r="A46" s="99" t="s">
        <v>55</v>
      </c>
      <c r="B46" s="99"/>
      <c r="C46" s="10" t="s">
        <v>68</v>
      </c>
      <c r="D46" s="28" t="s">
        <v>57</v>
      </c>
    </row>
    <row r="47" spans="1:4">
      <c r="D47" s="7"/>
    </row>
    <row r="48" spans="1:4" ht="25.5">
      <c r="B48" s="9" t="s">
        <v>56</v>
      </c>
      <c r="C48" s="10" t="s">
        <v>68</v>
      </c>
      <c r="D48" s="7"/>
    </row>
    <row r="49" spans="1:4" s="1" customFormat="1">
      <c r="A49" s="8"/>
      <c r="B49" s="5"/>
      <c r="C49" s="10"/>
      <c r="D49" s="7"/>
    </row>
    <row r="50" spans="1:4" s="1" customFormat="1">
      <c r="A50" s="8"/>
      <c r="B50" s="5"/>
      <c r="C50" s="10"/>
      <c r="D50" s="7"/>
    </row>
    <row r="51" spans="1:4" s="1" customFormat="1">
      <c r="A51" s="8"/>
      <c r="B51" s="5"/>
      <c r="C51" s="10"/>
      <c r="D51" s="7"/>
    </row>
    <row r="52" spans="1:4" s="1" customFormat="1">
      <c r="A52" s="8"/>
      <c r="B52" s="5"/>
      <c r="C52" s="10"/>
      <c r="D52" s="7"/>
    </row>
    <row r="53" spans="1:4" s="1" customFormat="1">
      <c r="A53" s="8"/>
      <c r="B53" s="5"/>
      <c r="C53" s="10"/>
      <c r="D53" s="7"/>
    </row>
  </sheetData>
  <mergeCells count="19">
    <mergeCell ref="D43:D44"/>
    <mergeCell ref="A46:B46"/>
    <mergeCell ref="A32:B32"/>
    <mergeCell ref="A33:D33"/>
    <mergeCell ref="D35:D36"/>
    <mergeCell ref="A39:D39"/>
    <mergeCell ref="A41:B41"/>
    <mergeCell ref="A42:D42"/>
    <mergeCell ref="D16:D21"/>
    <mergeCell ref="A2:D2"/>
    <mergeCell ref="A4:D4"/>
    <mergeCell ref="A5:C5"/>
    <mergeCell ref="A6:C6"/>
    <mergeCell ref="A7:C7"/>
    <mergeCell ref="A8:C8"/>
    <mergeCell ref="A9:C9"/>
    <mergeCell ref="A10:C10"/>
    <mergeCell ref="A11:C11"/>
    <mergeCell ref="A12:D12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2:D53"/>
  <sheetViews>
    <sheetView topLeftCell="A25" workbookViewId="0">
      <selection activeCell="C16" sqref="C16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</cols>
  <sheetData>
    <row r="2" spans="1:4" ht="27.75" customHeight="1">
      <c r="A2" s="109" t="s">
        <v>90</v>
      </c>
      <c r="B2" s="109"/>
      <c r="C2" s="109"/>
      <c r="D2" s="109"/>
    </row>
    <row r="3" spans="1:4" ht="5.25" customHeight="1">
      <c r="A3" s="2"/>
      <c r="B3" s="2"/>
      <c r="C3" s="2"/>
      <c r="D3" s="2"/>
    </row>
    <row r="4" spans="1:4" ht="12.75" customHeight="1">
      <c r="A4" s="110" t="s">
        <v>20</v>
      </c>
      <c r="B4" s="110"/>
      <c r="C4" s="110"/>
      <c r="D4" s="110"/>
    </row>
    <row r="5" spans="1:4">
      <c r="A5" s="111" t="s">
        <v>21</v>
      </c>
      <c r="B5" s="111"/>
      <c r="C5" s="111"/>
      <c r="D5" s="11">
        <v>388.6</v>
      </c>
    </row>
    <row r="6" spans="1:4" ht="12.75" customHeight="1">
      <c r="A6" s="112" t="s">
        <v>62</v>
      </c>
      <c r="B6" s="112"/>
      <c r="C6" s="112"/>
      <c r="D6" s="75">
        <f>D7+D8+D9+D10</f>
        <v>19.66</v>
      </c>
    </row>
    <row r="7" spans="1:4" ht="12.75" customHeight="1">
      <c r="A7" s="111" t="s">
        <v>23</v>
      </c>
      <c r="B7" s="111"/>
      <c r="C7" s="111"/>
      <c r="D7" s="20">
        <v>10.81</v>
      </c>
    </row>
    <row r="8" spans="1:4" ht="12.75" customHeight="1">
      <c r="A8" s="100" t="s">
        <v>22</v>
      </c>
      <c r="B8" s="100"/>
      <c r="C8" s="100"/>
      <c r="D8" s="20">
        <v>4.8</v>
      </c>
    </row>
    <row r="9" spans="1:4" ht="12.75" customHeight="1">
      <c r="A9" s="100" t="s">
        <v>27</v>
      </c>
      <c r="B9" s="100"/>
      <c r="C9" s="100"/>
      <c r="D9" s="20">
        <v>3.37</v>
      </c>
    </row>
    <row r="10" spans="1:4" ht="12.75" customHeight="1">
      <c r="A10" s="100" t="s">
        <v>28</v>
      </c>
      <c r="B10" s="100"/>
      <c r="C10" s="100"/>
      <c r="D10" s="20">
        <v>0.68</v>
      </c>
    </row>
    <row r="11" spans="1:4" ht="12.75" customHeight="1">
      <c r="A11" s="100" t="s">
        <v>29</v>
      </c>
      <c r="B11" s="100"/>
      <c r="C11" s="100"/>
      <c r="D11" s="20">
        <v>0</v>
      </c>
    </row>
    <row r="12" spans="1:4" ht="15" customHeight="1">
      <c r="A12" s="101" t="s">
        <v>0</v>
      </c>
      <c r="B12" s="101"/>
      <c r="C12" s="101"/>
      <c r="D12" s="101"/>
    </row>
    <row r="13" spans="1:4" ht="24" customHeight="1">
      <c r="A13" s="46" t="s">
        <v>1</v>
      </c>
      <c r="B13" s="14" t="s">
        <v>2</v>
      </c>
      <c r="C13" s="15" t="s">
        <v>4</v>
      </c>
      <c r="D13" s="50" t="s">
        <v>3</v>
      </c>
    </row>
    <row r="14" spans="1:4" ht="42.75" customHeight="1">
      <c r="A14" s="48">
        <v>1</v>
      </c>
      <c r="B14" s="18" t="s">
        <v>115</v>
      </c>
      <c r="C14" s="77">
        <v>8037</v>
      </c>
      <c r="D14" s="49" t="s">
        <v>5</v>
      </c>
    </row>
    <row r="15" spans="1:4">
      <c r="A15" s="48">
        <v>2</v>
      </c>
      <c r="B15" s="18" t="s">
        <v>26</v>
      </c>
      <c r="C15" s="20"/>
      <c r="D15" s="49"/>
    </row>
    <row r="16" spans="1:4" ht="16.5" customHeight="1">
      <c r="A16" s="48" t="s">
        <v>11</v>
      </c>
      <c r="B16" s="21" t="s">
        <v>24</v>
      </c>
      <c r="C16" s="36">
        <f>D5*D7*12</f>
        <v>50409.19200000001</v>
      </c>
      <c r="D16" s="102" t="s">
        <v>6</v>
      </c>
    </row>
    <row r="17" spans="1:4" ht="15.75" customHeight="1">
      <c r="A17" s="48" t="s">
        <v>12</v>
      </c>
      <c r="B17" s="21" t="s">
        <v>25</v>
      </c>
      <c r="C17" s="36">
        <f>D5*D8*12</f>
        <v>22383.360000000001</v>
      </c>
      <c r="D17" s="102"/>
    </row>
    <row r="18" spans="1:4" ht="25.5">
      <c r="A18" s="48" t="s">
        <v>13</v>
      </c>
      <c r="B18" s="21" t="s">
        <v>7</v>
      </c>
      <c r="C18" s="36">
        <f>D5*D9*12</f>
        <v>15714.984</v>
      </c>
      <c r="D18" s="102"/>
    </row>
    <row r="19" spans="1:4">
      <c r="A19" s="48" t="s">
        <v>14</v>
      </c>
      <c r="B19" s="21" t="s">
        <v>8</v>
      </c>
      <c r="C19" s="36">
        <f>D5*D10*12</f>
        <v>3170.9760000000006</v>
      </c>
      <c r="D19" s="102"/>
    </row>
    <row r="20" spans="1:4">
      <c r="A20" s="48" t="s">
        <v>15</v>
      </c>
      <c r="B20" s="21" t="s">
        <v>9</v>
      </c>
      <c r="C20" s="36">
        <f>D5*D11*12</f>
        <v>0</v>
      </c>
      <c r="D20" s="102"/>
    </row>
    <row r="21" spans="1:4">
      <c r="A21" s="48" t="s">
        <v>16</v>
      </c>
      <c r="B21" s="21" t="s">
        <v>10</v>
      </c>
      <c r="C21" s="43">
        <v>0</v>
      </c>
      <c r="D21" s="102"/>
    </row>
    <row r="22" spans="1:4">
      <c r="A22" s="48"/>
      <c r="B22" s="23" t="s">
        <v>17</v>
      </c>
      <c r="C22" s="80">
        <f>SUM(C16:C21)</f>
        <v>91678.512000000002</v>
      </c>
      <c r="D22" s="49"/>
    </row>
    <row r="23" spans="1:4" ht="15" customHeight="1">
      <c r="A23" s="48" t="s">
        <v>31</v>
      </c>
      <c r="B23" s="72" t="s">
        <v>137</v>
      </c>
      <c r="C23" s="20"/>
      <c r="D23" s="49"/>
    </row>
    <row r="24" spans="1:4">
      <c r="A24" s="48" t="s">
        <v>32</v>
      </c>
      <c r="B24" s="51" t="s">
        <v>24</v>
      </c>
      <c r="C24" s="36">
        <f>D5*D7*12</f>
        <v>50409.19200000001</v>
      </c>
      <c r="D24" s="49"/>
    </row>
    <row r="25" spans="1:4" ht="25.5">
      <c r="A25" s="48" t="s">
        <v>33</v>
      </c>
      <c r="B25" s="51" t="s">
        <v>25</v>
      </c>
      <c r="C25" s="36">
        <f>C17</f>
        <v>22383.360000000001</v>
      </c>
      <c r="D25" s="49"/>
    </row>
    <row r="26" spans="1:4" ht="25.5">
      <c r="A26" s="48" t="s">
        <v>34</v>
      </c>
      <c r="B26" s="51" t="s">
        <v>7</v>
      </c>
      <c r="C26" s="20"/>
      <c r="D26" s="49"/>
    </row>
    <row r="27" spans="1:4" ht="14.25" customHeight="1">
      <c r="A27" s="25" t="s">
        <v>35</v>
      </c>
      <c r="B27" s="81" t="s">
        <v>139</v>
      </c>
      <c r="C27" s="36">
        <v>20359</v>
      </c>
      <c r="D27" s="49"/>
    </row>
    <row r="28" spans="1:4" ht="13.5" customHeight="1">
      <c r="A28" s="25" t="s">
        <v>36</v>
      </c>
      <c r="B28" s="51"/>
      <c r="C28" s="36">
        <v>0</v>
      </c>
      <c r="D28" s="49"/>
    </row>
    <row r="29" spans="1:4" ht="13.5" customHeight="1">
      <c r="A29" s="25" t="s">
        <v>37</v>
      </c>
      <c r="B29" s="51"/>
      <c r="C29" s="36">
        <v>0</v>
      </c>
      <c r="D29" s="49"/>
    </row>
    <row r="30" spans="1:4">
      <c r="A30" s="48" t="s">
        <v>39</v>
      </c>
      <c r="B30" s="51" t="s">
        <v>9</v>
      </c>
      <c r="C30" s="36">
        <f>D5*D11*12</f>
        <v>0</v>
      </c>
      <c r="D30" s="11"/>
    </row>
    <row r="31" spans="1:4">
      <c r="A31" s="48" t="s">
        <v>40</v>
      </c>
      <c r="B31" s="51" t="s">
        <v>10</v>
      </c>
      <c r="C31" s="43">
        <v>0</v>
      </c>
      <c r="D31" s="11"/>
    </row>
    <row r="32" spans="1:4" s="12" customFormat="1" ht="15" customHeight="1">
      <c r="A32" s="103" t="s">
        <v>17</v>
      </c>
      <c r="B32" s="103"/>
      <c r="C32" s="80">
        <f>SUM(C24:C31)</f>
        <v>93151.552000000011</v>
      </c>
      <c r="D32" s="14"/>
    </row>
    <row r="33" spans="1:4" ht="13.5" customHeight="1">
      <c r="A33" s="104" t="s">
        <v>42</v>
      </c>
      <c r="B33" s="104"/>
      <c r="C33" s="104"/>
      <c r="D33" s="104"/>
    </row>
    <row r="34" spans="1:4" ht="29.25" customHeight="1">
      <c r="A34" s="48" t="s">
        <v>46</v>
      </c>
      <c r="B34" s="21" t="s">
        <v>43</v>
      </c>
      <c r="C34" s="80">
        <v>930</v>
      </c>
      <c r="D34" s="47" t="s">
        <v>51</v>
      </c>
    </row>
    <row r="35" spans="1:4" ht="13.5" customHeight="1">
      <c r="A35" s="48" t="s">
        <v>18</v>
      </c>
      <c r="B35" s="21" t="s">
        <v>53</v>
      </c>
      <c r="C35" s="36">
        <v>91679</v>
      </c>
      <c r="D35" s="105" t="s">
        <v>44</v>
      </c>
    </row>
    <row r="36" spans="1:4" ht="14.25" customHeight="1">
      <c r="A36" s="48" t="s">
        <v>19</v>
      </c>
      <c r="B36" s="21" t="s">
        <v>54</v>
      </c>
      <c r="C36" s="36">
        <v>89653</v>
      </c>
      <c r="D36" s="105"/>
    </row>
    <row r="37" spans="1:4" ht="24.75" customHeight="1">
      <c r="A37" s="48" t="s">
        <v>47</v>
      </c>
      <c r="B37" s="60" t="s">
        <v>45</v>
      </c>
      <c r="C37" s="80">
        <f>C35-C36+C34</f>
        <v>2956</v>
      </c>
      <c r="D37" s="61" t="s">
        <v>51</v>
      </c>
    </row>
    <row r="38" spans="1:4">
      <c r="A38" s="48"/>
      <c r="B38" s="21" t="s">
        <v>48</v>
      </c>
      <c r="C38" s="42"/>
      <c r="D38" s="49"/>
    </row>
    <row r="39" spans="1:4">
      <c r="A39" s="106" t="s">
        <v>49</v>
      </c>
      <c r="B39" s="106"/>
      <c r="C39" s="106"/>
      <c r="D39" s="106"/>
    </row>
    <row r="40" spans="1:4" ht="16.5">
      <c r="A40" s="48" t="s">
        <v>81</v>
      </c>
      <c r="B40" s="21" t="s">
        <v>50</v>
      </c>
      <c r="C40" s="20">
        <v>0</v>
      </c>
      <c r="D40" s="49" t="s">
        <v>52</v>
      </c>
    </row>
    <row r="41" spans="1:4" ht="26.25" customHeight="1">
      <c r="A41" s="107" t="s">
        <v>123</v>
      </c>
      <c r="B41" s="108"/>
      <c r="C41" s="80">
        <f>(C14+C18)-(C27+C28+C29)</f>
        <v>3392.9840000000004</v>
      </c>
      <c r="D41" s="30"/>
    </row>
    <row r="42" spans="1:4" ht="15" customHeight="1">
      <c r="A42" s="104" t="s">
        <v>80</v>
      </c>
      <c r="B42" s="104"/>
      <c r="C42" s="104"/>
      <c r="D42" s="104"/>
    </row>
    <row r="43" spans="1:4" ht="13.5" customHeight="1">
      <c r="A43" s="48" t="s">
        <v>82</v>
      </c>
      <c r="B43" s="21" t="s">
        <v>53</v>
      </c>
      <c r="C43" s="36">
        <v>0</v>
      </c>
      <c r="D43" s="105" t="s">
        <v>44</v>
      </c>
    </row>
    <row r="44" spans="1:4" ht="14.25" customHeight="1">
      <c r="A44" s="48" t="s">
        <v>83</v>
      </c>
      <c r="B44" s="21" t="s">
        <v>54</v>
      </c>
      <c r="C44" s="36">
        <v>0</v>
      </c>
      <c r="D44" s="105"/>
    </row>
    <row r="45" spans="1:4" ht="22.5" customHeight="1">
      <c r="A45" s="48" t="s">
        <v>84</v>
      </c>
      <c r="B45" s="60" t="s">
        <v>85</v>
      </c>
      <c r="C45" s="80">
        <f>C43-C44</f>
        <v>0</v>
      </c>
      <c r="D45" s="47" t="s">
        <v>51</v>
      </c>
    </row>
    <row r="46" spans="1:4" ht="25.5">
      <c r="A46" s="99" t="s">
        <v>55</v>
      </c>
      <c r="B46" s="99"/>
      <c r="C46" s="10" t="s">
        <v>68</v>
      </c>
      <c r="D46" s="28" t="s">
        <v>57</v>
      </c>
    </row>
    <row r="47" spans="1:4">
      <c r="D47" s="7"/>
    </row>
    <row r="48" spans="1:4" ht="25.5">
      <c r="B48" s="9" t="s">
        <v>56</v>
      </c>
      <c r="C48" s="10" t="s">
        <v>68</v>
      </c>
      <c r="D48" s="7"/>
    </row>
    <row r="49" spans="1:4" s="1" customFormat="1">
      <c r="A49" s="8"/>
      <c r="B49" s="5"/>
      <c r="C49" s="10"/>
      <c r="D49" s="7"/>
    </row>
    <row r="50" spans="1:4" s="1" customFormat="1">
      <c r="A50" s="8"/>
      <c r="B50" s="5"/>
      <c r="C50" s="10"/>
      <c r="D50" s="7"/>
    </row>
    <row r="51" spans="1:4" s="1" customFormat="1">
      <c r="A51" s="8"/>
      <c r="B51" s="5"/>
      <c r="C51" s="10"/>
      <c r="D51" s="7"/>
    </row>
    <row r="52" spans="1:4" s="1" customFormat="1">
      <c r="A52" s="8"/>
      <c r="B52" s="5"/>
      <c r="C52" s="10"/>
      <c r="D52" s="7"/>
    </row>
    <row r="53" spans="1:4" s="1" customFormat="1">
      <c r="A53" s="8"/>
      <c r="B53" s="5"/>
      <c r="C53" s="10"/>
      <c r="D53" s="7"/>
    </row>
  </sheetData>
  <mergeCells count="19">
    <mergeCell ref="D43:D44"/>
    <mergeCell ref="A46:B46"/>
    <mergeCell ref="A32:B32"/>
    <mergeCell ref="A33:D33"/>
    <mergeCell ref="D35:D36"/>
    <mergeCell ref="A39:D39"/>
    <mergeCell ref="A41:B41"/>
    <mergeCell ref="A42:D42"/>
    <mergeCell ref="D16:D21"/>
    <mergeCell ref="A2:D2"/>
    <mergeCell ref="A4:D4"/>
    <mergeCell ref="A5:C5"/>
    <mergeCell ref="A6:C6"/>
    <mergeCell ref="A7:C7"/>
    <mergeCell ref="A8:C8"/>
    <mergeCell ref="A9:C9"/>
    <mergeCell ref="A10:C10"/>
    <mergeCell ref="A11:C11"/>
    <mergeCell ref="A12:D12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2:E53"/>
  <sheetViews>
    <sheetView topLeftCell="A13" workbookViewId="0">
      <selection activeCell="B23" sqref="B23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  <col min="5" max="5" width="9.140625" style="1"/>
  </cols>
  <sheetData>
    <row r="2" spans="1:5" ht="27.75" customHeight="1">
      <c r="A2" s="109" t="s">
        <v>89</v>
      </c>
      <c r="B2" s="109"/>
      <c r="C2" s="109"/>
      <c r="D2" s="109"/>
      <c r="E2" s="3"/>
    </row>
    <row r="3" spans="1:5" ht="5.25" customHeight="1">
      <c r="A3" s="2"/>
      <c r="B3" s="2"/>
      <c r="C3" s="2"/>
      <c r="D3" s="2"/>
      <c r="E3" s="3"/>
    </row>
    <row r="4" spans="1:5" ht="12.75" customHeight="1">
      <c r="A4" s="110" t="s">
        <v>20</v>
      </c>
      <c r="B4" s="110"/>
      <c r="C4" s="110"/>
      <c r="D4" s="110"/>
      <c r="E4" s="3"/>
    </row>
    <row r="5" spans="1:5">
      <c r="A5" s="111" t="s">
        <v>21</v>
      </c>
      <c r="B5" s="111"/>
      <c r="C5" s="111"/>
      <c r="D5" s="11">
        <v>379.3</v>
      </c>
    </row>
    <row r="6" spans="1:5" ht="12.75" customHeight="1">
      <c r="A6" s="112" t="s">
        <v>62</v>
      </c>
      <c r="B6" s="112"/>
      <c r="C6" s="112"/>
      <c r="D6" s="20">
        <f>D7+D8+D9+D10</f>
        <v>19.63</v>
      </c>
    </row>
    <row r="7" spans="1:5" ht="12.75" customHeight="1">
      <c r="A7" s="111" t="s">
        <v>23</v>
      </c>
      <c r="B7" s="111"/>
      <c r="C7" s="111"/>
      <c r="D7" s="20">
        <v>9.74</v>
      </c>
    </row>
    <row r="8" spans="1:5" ht="12.75" customHeight="1">
      <c r="A8" s="100" t="s">
        <v>22</v>
      </c>
      <c r="B8" s="100"/>
      <c r="C8" s="100"/>
      <c r="D8" s="20">
        <v>4.32</v>
      </c>
    </row>
    <row r="9" spans="1:5" ht="12.75" customHeight="1">
      <c r="A9" s="100" t="s">
        <v>27</v>
      </c>
      <c r="B9" s="100"/>
      <c r="C9" s="100"/>
      <c r="D9" s="20">
        <v>4.9400000000000004</v>
      </c>
    </row>
    <row r="10" spans="1:5" ht="12.75" customHeight="1">
      <c r="A10" s="100" t="s">
        <v>28</v>
      </c>
      <c r="B10" s="100"/>
      <c r="C10" s="100"/>
      <c r="D10" s="20">
        <v>0.63</v>
      </c>
    </row>
    <row r="11" spans="1:5" ht="12.75" customHeight="1">
      <c r="A11" s="100" t="s">
        <v>29</v>
      </c>
      <c r="B11" s="100"/>
      <c r="C11" s="100"/>
      <c r="D11" s="20">
        <v>0</v>
      </c>
    </row>
    <row r="12" spans="1:5" ht="15" customHeight="1">
      <c r="A12" s="101" t="s">
        <v>0</v>
      </c>
      <c r="B12" s="101"/>
      <c r="C12" s="101"/>
      <c r="D12" s="101"/>
      <c r="E12" s="4"/>
    </row>
    <row r="13" spans="1:5" ht="24" customHeight="1">
      <c r="A13" s="46" t="s">
        <v>1</v>
      </c>
      <c r="B13" s="14" t="s">
        <v>2</v>
      </c>
      <c r="C13" s="15" t="s">
        <v>4</v>
      </c>
      <c r="D13" s="50" t="s">
        <v>3</v>
      </c>
    </row>
    <row r="14" spans="1:5" ht="42.75" customHeight="1">
      <c r="A14" s="48">
        <v>1</v>
      </c>
      <c r="B14" s="18" t="s">
        <v>110</v>
      </c>
      <c r="C14" s="45">
        <v>14791</v>
      </c>
      <c r="D14" s="49" t="s">
        <v>5</v>
      </c>
    </row>
    <row r="15" spans="1:5">
      <c r="A15" s="48">
        <v>2</v>
      </c>
      <c r="B15" s="18" t="s">
        <v>26</v>
      </c>
      <c r="C15" s="20"/>
      <c r="D15" s="49"/>
    </row>
    <row r="16" spans="1:5" ht="16.5" customHeight="1">
      <c r="A16" s="48" t="s">
        <v>11</v>
      </c>
      <c r="B16" s="21" t="s">
        <v>24</v>
      </c>
      <c r="C16" s="36">
        <f>D5*D7*12</f>
        <v>44332.584000000003</v>
      </c>
      <c r="D16" s="102" t="s">
        <v>6</v>
      </c>
    </row>
    <row r="17" spans="1:5" ht="15.75" customHeight="1">
      <c r="A17" s="48" t="s">
        <v>12</v>
      </c>
      <c r="B17" s="21" t="s">
        <v>25</v>
      </c>
      <c r="C17" s="36">
        <f>D5*D8*12</f>
        <v>19662.912000000004</v>
      </c>
      <c r="D17" s="102"/>
    </row>
    <row r="18" spans="1:5" ht="25.5">
      <c r="A18" s="48" t="s">
        <v>13</v>
      </c>
      <c r="B18" s="21" t="s">
        <v>7</v>
      </c>
      <c r="C18" s="36">
        <f>D5*D9*12</f>
        <v>22484.904000000002</v>
      </c>
      <c r="D18" s="102"/>
    </row>
    <row r="19" spans="1:5">
      <c r="A19" s="48" t="s">
        <v>14</v>
      </c>
      <c r="B19" s="21" t="s">
        <v>8</v>
      </c>
      <c r="C19" s="36">
        <f>D5*D10*12</f>
        <v>2867.5079999999998</v>
      </c>
      <c r="D19" s="102"/>
    </row>
    <row r="20" spans="1:5">
      <c r="A20" s="48" t="s">
        <v>15</v>
      </c>
      <c r="B20" s="21" t="s">
        <v>9</v>
      </c>
      <c r="C20" s="36">
        <f>D5*D11*12</f>
        <v>0</v>
      </c>
      <c r="D20" s="102"/>
    </row>
    <row r="21" spans="1:5">
      <c r="A21" s="48" t="s">
        <v>16</v>
      </c>
      <c r="B21" s="21" t="s">
        <v>10</v>
      </c>
      <c r="C21" s="43">
        <v>0</v>
      </c>
      <c r="D21" s="102"/>
    </row>
    <row r="22" spans="1:5">
      <c r="A22" s="48"/>
      <c r="B22" s="23" t="s">
        <v>17</v>
      </c>
      <c r="C22" s="44">
        <f>SUM(C16:C21)</f>
        <v>89347.90800000001</v>
      </c>
      <c r="D22" s="49"/>
    </row>
    <row r="23" spans="1:5" ht="15" customHeight="1">
      <c r="A23" s="48" t="s">
        <v>31</v>
      </c>
      <c r="B23" s="72" t="s">
        <v>137</v>
      </c>
      <c r="C23" s="20"/>
      <c r="D23" s="49"/>
    </row>
    <row r="24" spans="1:5">
      <c r="A24" s="48" t="s">
        <v>32</v>
      </c>
      <c r="B24" s="51" t="s">
        <v>24</v>
      </c>
      <c r="C24" s="36">
        <f>D5*D7*12</f>
        <v>44332.584000000003</v>
      </c>
      <c r="D24" s="49"/>
    </row>
    <row r="25" spans="1:5" ht="25.5">
      <c r="A25" s="48" t="s">
        <v>33</v>
      </c>
      <c r="B25" s="51" t="s">
        <v>25</v>
      </c>
      <c r="C25" s="36">
        <f>C17</f>
        <v>19662.912000000004</v>
      </c>
      <c r="D25" s="49"/>
    </row>
    <row r="26" spans="1:5" ht="25.5">
      <c r="A26" s="48" t="s">
        <v>34</v>
      </c>
      <c r="B26" s="51" t="s">
        <v>7</v>
      </c>
      <c r="C26" s="20"/>
      <c r="D26" s="49"/>
    </row>
    <row r="27" spans="1:5" ht="14.25" customHeight="1">
      <c r="A27" s="25" t="s">
        <v>35</v>
      </c>
      <c r="B27" s="51" t="s">
        <v>74</v>
      </c>
      <c r="C27" s="36">
        <v>21633</v>
      </c>
      <c r="D27" s="49"/>
    </row>
    <row r="28" spans="1:5" ht="13.5" customHeight="1">
      <c r="A28" s="25" t="s">
        <v>36</v>
      </c>
      <c r="B28" s="51" t="s">
        <v>86</v>
      </c>
      <c r="C28" s="36">
        <v>10451</v>
      </c>
      <c r="D28" s="49"/>
    </row>
    <row r="29" spans="1:5" ht="13.5" customHeight="1">
      <c r="A29" s="25" t="s">
        <v>37</v>
      </c>
      <c r="B29" s="51" t="s">
        <v>87</v>
      </c>
      <c r="C29" s="36">
        <v>6446</v>
      </c>
      <c r="D29" s="49"/>
    </row>
    <row r="30" spans="1:5">
      <c r="A30" s="48" t="s">
        <v>39</v>
      </c>
      <c r="B30" s="51" t="s">
        <v>9</v>
      </c>
      <c r="C30" s="36">
        <f>D5*D11*12</f>
        <v>0</v>
      </c>
      <c r="D30" s="11"/>
    </row>
    <row r="31" spans="1:5">
      <c r="A31" s="48" t="s">
        <v>40</v>
      </c>
      <c r="B31" s="51" t="s">
        <v>10</v>
      </c>
      <c r="C31" s="43">
        <v>0</v>
      </c>
      <c r="D31" s="11"/>
    </row>
    <row r="32" spans="1:5" s="12" customFormat="1" ht="15" customHeight="1">
      <c r="A32" s="103" t="s">
        <v>17</v>
      </c>
      <c r="B32" s="103"/>
      <c r="C32" s="44">
        <f>SUM(C24:C31)</f>
        <v>102525.49600000001</v>
      </c>
      <c r="D32" s="14"/>
      <c r="E32" s="4"/>
    </row>
    <row r="33" spans="1:4" ht="13.5" customHeight="1">
      <c r="A33" s="104" t="s">
        <v>42</v>
      </c>
      <c r="B33" s="104"/>
      <c r="C33" s="104"/>
      <c r="D33" s="104"/>
    </row>
    <row r="34" spans="1:4" ht="29.25" customHeight="1">
      <c r="A34" s="48" t="s">
        <v>46</v>
      </c>
      <c r="B34" s="21" t="s">
        <v>43</v>
      </c>
      <c r="C34" s="44">
        <v>758</v>
      </c>
      <c r="D34" s="47" t="s">
        <v>51</v>
      </c>
    </row>
    <row r="35" spans="1:4" ht="13.5" customHeight="1">
      <c r="A35" s="48" t="s">
        <v>18</v>
      </c>
      <c r="B35" s="21" t="s">
        <v>53</v>
      </c>
      <c r="C35" s="36">
        <v>89207</v>
      </c>
      <c r="D35" s="105" t="s">
        <v>44</v>
      </c>
    </row>
    <row r="36" spans="1:4" ht="14.25" customHeight="1">
      <c r="A36" s="48" t="s">
        <v>19</v>
      </c>
      <c r="B36" s="21" t="s">
        <v>54</v>
      </c>
      <c r="C36" s="36">
        <v>89207</v>
      </c>
      <c r="D36" s="105"/>
    </row>
    <row r="37" spans="1:4" ht="24.75" customHeight="1">
      <c r="A37" s="48" t="s">
        <v>47</v>
      </c>
      <c r="B37" s="60" t="s">
        <v>45</v>
      </c>
      <c r="C37" s="44">
        <f>C35-C36+C34</f>
        <v>758</v>
      </c>
      <c r="D37" s="61" t="s">
        <v>51</v>
      </c>
    </row>
    <row r="38" spans="1:4">
      <c r="A38" s="48"/>
      <c r="B38" s="21" t="s">
        <v>48</v>
      </c>
      <c r="C38" s="42"/>
      <c r="D38" s="49"/>
    </row>
    <row r="39" spans="1:4">
      <c r="A39" s="106" t="s">
        <v>49</v>
      </c>
      <c r="B39" s="106"/>
      <c r="C39" s="106"/>
      <c r="D39" s="106"/>
    </row>
    <row r="40" spans="1:4" ht="16.5">
      <c r="A40" s="48" t="s">
        <v>81</v>
      </c>
      <c r="B40" s="21" t="s">
        <v>50</v>
      </c>
      <c r="C40" s="20">
        <v>0</v>
      </c>
      <c r="D40" s="49" t="s">
        <v>52</v>
      </c>
    </row>
    <row r="41" spans="1:4" ht="26.25" customHeight="1">
      <c r="A41" s="107" t="s">
        <v>59</v>
      </c>
      <c r="B41" s="108"/>
      <c r="C41" s="44">
        <f>(C14+C18)-(C27+C28+C29)</f>
        <v>-1254.0959999999977</v>
      </c>
      <c r="D41" s="30"/>
    </row>
    <row r="42" spans="1:4" ht="15" customHeight="1">
      <c r="A42" s="104" t="s">
        <v>80</v>
      </c>
      <c r="B42" s="104"/>
      <c r="C42" s="104"/>
      <c r="D42" s="104"/>
    </row>
    <row r="43" spans="1:4" ht="13.5" customHeight="1">
      <c r="A43" s="48" t="s">
        <v>82</v>
      </c>
      <c r="B43" s="21" t="s">
        <v>53</v>
      </c>
      <c r="C43" s="36">
        <v>41531</v>
      </c>
      <c r="D43" s="105" t="s">
        <v>44</v>
      </c>
    </row>
    <row r="44" spans="1:4" ht="14.25" customHeight="1">
      <c r="A44" s="48" t="s">
        <v>83</v>
      </c>
      <c r="B44" s="21" t="s">
        <v>54</v>
      </c>
      <c r="C44" s="36">
        <v>41419</v>
      </c>
      <c r="D44" s="105"/>
    </row>
    <row r="45" spans="1:4" ht="22.5" customHeight="1">
      <c r="A45" s="48" t="s">
        <v>84</v>
      </c>
      <c r="B45" s="60" t="s">
        <v>85</v>
      </c>
      <c r="C45" s="44">
        <f>C43-C44</f>
        <v>112</v>
      </c>
      <c r="D45" s="47" t="s">
        <v>51</v>
      </c>
    </row>
    <row r="46" spans="1:4" ht="25.5">
      <c r="A46" s="99" t="s">
        <v>55</v>
      </c>
      <c r="B46" s="99"/>
      <c r="C46" s="10" t="s">
        <v>68</v>
      </c>
      <c r="D46" s="28" t="s">
        <v>57</v>
      </c>
    </row>
    <row r="47" spans="1:4">
      <c r="D47" s="7"/>
    </row>
    <row r="48" spans="1:4" ht="25.5">
      <c r="B48" s="9" t="s">
        <v>56</v>
      </c>
      <c r="C48" s="10" t="s">
        <v>68</v>
      </c>
      <c r="D48" s="7"/>
    </row>
    <row r="49" spans="1:4" s="1" customFormat="1">
      <c r="A49" s="8"/>
      <c r="B49" s="5"/>
      <c r="C49" s="10"/>
      <c r="D49" s="7"/>
    </row>
    <row r="50" spans="1:4" s="1" customFormat="1">
      <c r="A50" s="8"/>
      <c r="B50" s="5"/>
      <c r="C50" s="10"/>
      <c r="D50" s="7"/>
    </row>
    <row r="51" spans="1:4" s="1" customFormat="1">
      <c r="A51" s="8"/>
      <c r="B51" s="5"/>
      <c r="C51" s="10"/>
      <c r="D51" s="7"/>
    </row>
    <row r="52" spans="1:4" s="1" customFormat="1">
      <c r="A52" s="8"/>
      <c r="B52" s="5"/>
      <c r="C52" s="10"/>
      <c r="D52" s="7"/>
    </row>
    <row r="53" spans="1:4" s="1" customFormat="1">
      <c r="A53" s="8"/>
      <c r="B53" s="5"/>
      <c r="C53" s="10"/>
      <c r="D53" s="7"/>
    </row>
  </sheetData>
  <mergeCells count="19">
    <mergeCell ref="D43:D44"/>
    <mergeCell ref="A46:B46"/>
    <mergeCell ref="A32:B32"/>
    <mergeCell ref="A33:D33"/>
    <mergeCell ref="D35:D36"/>
    <mergeCell ref="A39:D39"/>
    <mergeCell ref="A41:B41"/>
    <mergeCell ref="A42:D42"/>
    <mergeCell ref="D16:D21"/>
    <mergeCell ref="A2:D2"/>
    <mergeCell ref="A4:D4"/>
    <mergeCell ref="A5:C5"/>
    <mergeCell ref="A6:C6"/>
    <mergeCell ref="A7:C7"/>
    <mergeCell ref="A8:C8"/>
    <mergeCell ref="A9:C9"/>
    <mergeCell ref="A10:C10"/>
    <mergeCell ref="A11:C11"/>
    <mergeCell ref="A12:D12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2:D53"/>
  <sheetViews>
    <sheetView topLeftCell="A16" workbookViewId="0">
      <selection activeCell="B27" sqref="B27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</cols>
  <sheetData>
    <row r="2" spans="1:4" ht="27.75" customHeight="1">
      <c r="A2" s="109" t="s">
        <v>88</v>
      </c>
      <c r="B2" s="109"/>
      <c r="C2" s="109"/>
      <c r="D2" s="109"/>
    </row>
    <row r="3" spans="1:4" ht="5.25" customHeight="1">
      <c r="A3" s="2"/>
      <c r="B3" s="2"/>
      <c r="C3" s="2"/>
      <c r="D3" s="2"/>
    </row>
    <row r="4" spans="1:4" ht="12.75" customHeight="1">
      <c r="A4" s="110" t="s">
        <v>20</v>
      </c>
      <c r="B4" s="110"/>
      <c r="C4" s="110"/>
      <c r="D4" s="110"/>
    </row>
    <row r="5" spans="1:4">
      <c r="A5" s="111" t="s">
        <v>21</v>
      </c>
      <c r="B5" s="111"/>
      <c r="C5" s="111"/>
      <c r="D5" s="11">
        <v>478.53</v>
      </c>
    </row>
    <row r="6" spans="1:4" ht="12.75" customHeight="1">
      <c r="A6" s="112" t="s">
        <v>62</v>
      </c>
      <c r="B6" s="112"/>
      <c r="C6" s="112"/>
      <c r="D6" s="75">
        <f>D7+D8+D9+D10</f>
        <v>21.2</v>
      </c>
    </row>
    <row r="7" spans="1:4" ht="12.75" customHeight="1">
      <c r="A7" s="111" t="s">
        <v>23</v>
      </c>
      <c r="B7" s="111"/>
      <c r="C7" s="111"/>
      <c r="D7" s="20">
        <v>10.81</v>
      </c>
    </row>
    <row r="8" spans="1:4" ht="12.75" customHeight="1">
      <c r="A8" s="100" t="s">
        <v>22</v>
      </c>
      <c r="B8" s="100"/>
      <c r="C8" s="100"/>
      <c r="D8" s="20">
        <v>4.8</v>
      </c>
    </row>
    <row r="9" spans="1:4" ht="12.75" customHeight="1">
      <c r="A9" s="100" t="s">
        <v>27</v>
      </c>
      <c r="B9" s="100"/>
      <c r="C9" s="100"/>
      <c r="D9" s="20">
        <v>5.03</v>
      </c>
    </row>
    <row r="10" spans="1:4" ht="12.75" customHeight="1">
      <c r="A10" s="100" t="s">
        <v>28</v>
      </c>
      <c r="B10" s="100"/>
      <c r="C10" s="100"/>
      <c r="D10" s="20">
        <v>0.56000000000000005</v>
      </c>
    </row>
    <row r="11" spans="1:4" ht="12.75" customHeight="1">
      <c r="A11" s="100" t="s">
        <v>29</v>
      </c>
      <c r="B11" s="100"/>
      <c r="C11" s="100"/>
      <c r="D11" s="20">
        <v>0</v>
      </c>
    </row>
    <row r="12" spans="1:4" ht="15" customHeight="1">
      <c r="A12" s="101" t="s">
        <v>0</v>
      </c>
      <c r="B12" s="101"/>
      <c r="C12" s="101"/>
      <c r="D12" s="101"/>
    </row>
    <row r="13" spans="1:4" ht="24" customHeight="1">
      <c r="A13" s="46" t="s">
        <v>1</v>
      </c>
      <c r="B13" s="14" t="s">
        <v>2</v>
      </c>
      <c r="C13" s="15" t="s">
        <v>4</v>
      </c>
      <c r="D13" s="50" t="s">
        <v>3</v>
      </c>
    </row>
    <row r="14" spans="1:4" ht="42.75" customHeight="1">
      <c r="A14" s="48">
        <v>1</v>
      </c>
      <c r="B14" s="18" t="s">
        <v>115</v>
      </c>
      <c r="C14" s="77">
        <v>16003</v>
      </c>
      <c r="D14" s="49" t="s">
        <v>5</v>
      </c>
    </row>
    <row r="15" spans="1:4">
      <c r="A15" s="48">
        <v>2</v>
      </c>
      <c r="B15" s="18" t="s">
        <v>26</v>
      </c>
      <c r="C15" s="20"/>
      <c r="D15" s="49"/>
    </row>
    <row r="16" spans="1:4" ht="16.5" customHeight="1">
      <c r="A16" s="48" t="s">
        <v>11</v>
      </c>
      <c r="B16" s="21" t="s">
        <v>24</v>
      </c>
      <c r="C16" s="36">
        <f>D5*D7*12</f>
        <v>62074.911600000007</v>
      </c>
      <c r="D16" s="102" t="s">
        <v>6</v>
      </c>
    </row>
    <row r="17" spans="1:4" ht="15.75" customHeight="1">
      <c r="A17" s="48" t="s">
        <v>12</v>
      </c>
      <c r="B17" s="21" t="s">
        <v>25</v>
      </c>
      <c r="C17" s="36">
        <f>D5*D8*12</f>
        <v>27563.328000000001</v>
      </c>
      <c r="D17" s="102"/>
    </row>
    <row r="18" spans="1:4" ht="25.5">
      <c r="A18" s="48" t="s">
        <v>13</v>
      </c>
      <c r="B18" s="21" t="s">
        <v>7</v>
      </c>
      <c r="C18" s="36">
        <f>D5*D9*12</f>
        <v>28884.070800000001</v>
      </c>
      <c r="D18" s="102"/>
    </row>
    <row r="19" spans="1:4">
      <c r="A19" s="48" t="s">
        <v>14</v>
      </c>
      <c r="B19" s="21" t="s">
        <v>8</v>
      </c>
      <c r="C19" s="36">
        <f>D5*D10*12</f>
        <v>3215.7216000000003</v>
      </c>
      <c r="D19" s="102"/>
    </row>
    <row r="20" spans="1:4">
      <c r="A20" s="48" t="s">
        <v>15</v>
      </c>
      <c r="B20" s="21" t="s">
        <v>9</v>
      </c>
      <c r="C20" s="36">
        <f>D5*D11*12</f>
        <v>0</v>
      </c>
      <c r="D20" s="102"/>
    </row>
    <row r="21" spans="1:4">
      <c r="A21" s="48" t="s">
        <v>16</v>
      </c>
      <c r="B21" s="21" t="s">
        <v>10</v>
      </c>
      <c r="C21" s="43">
        <v>0</v>
      </c>
      <c r="D21" s="102"/>
    </row>
    <row r="22" spans="1:4">
      <c r="A22" s="48"/>
      <c r="B22" s="23" t="s">
        <v>17</v>
      </c>
      <c r="C22" s="80">
        <f>SUM(C16:C21)</f>
        <v>121738.03200000001</v>
      </c>
      <c r="D22" s="49"/>
    </row>
    <row r="23" spans="1:4" ht="15" customHeight="1">
      <c r="A23" s="48" t="s">
        <v>31</v>
      </c>
      <c r="B23" s="72" t="s">
        <v>137</v>
      </c>
      <c r="C23" s="20"/>
      <c r="D23" s="49"/>
    </row>
    <row r="24" spans="1:4">
      <c r="A24" s="48" t="s">
        <v>32</v>
      </c>
      <c r="B24" s="51" t="s">
        <v>24</v>
      </c>
      <c r="C24" s="36">
        <f>D5*D7*12</f>
        <v>62074.911600000007</v>
      </c>
      <c r="D24" s="49"/>
    </row>
    <row r="25" spans="1:4" ht="25.5">
      <c r="A25" s="48" t="s">
        <v>33</v>
      </c>
      <c r="B25" s="51" t="s">
        <v>25</v>
      </c>
      <c r="C25" s="36">
        <f>C17</f>
        <v>27563.328000000001</v>
      </c>
      <c r="D25" s="49"/>
    </row>
    <row r="26" spans="1:4" ht="25.5">
      <c r="A26" s="48" t="s">
        <v>34</v>
      </c>
      <c r="B26" s="51" t="s">
        <v>7</v>
      </c>
      <c r="C26" s="20"/>
      <c r="D26" s="49"/>
    </row>
    <row r="27" spans="1:4" ht="14.25" customHeight="1">
      <c r="A27" s="25" t="s">
        <v>35</v>
      </c>
      <c r="B27" s="81" t="s">
        <v>139</v>
      </c>
      <c r="C27" s="36">
        <v>31043</v>
      </c>
      <c r="D27" s="49"/>
    </row>
    <row r="28" spans="1:4" ht="13.5" customHeight="1">
      <c r="A28" s="25" t="s">
        <v>36</v>
      </c>
      <c r="B28" s="81" t="s">
        <v>144</v>
      </c>
      <c r="C28" s="36">
        <v>14296</v>
      </c>
      <c r="D28" s="49"/>
    </row>
    <row r="29" spans="1:4" s="1" customFormat="1">
      <c r="A29" s="48" t="s">
        <v>41</v>
      </c>
      <c r="B29" s="51" t="s">
        <v>8</v>
      </c>
      <c r="C29" s="36">
        <f>C19</f>
        <v>3215.7216000000003</v>
      </c>
      <c r="D29" s="11"/>
    </row>
    <row r="30" spans="1:4">
      <c r="A30" s="48" t="s">
        <v>39</v>
      </c>
      <c r="B30" s="51" t="s">
        <v>9</v>
      </c>
      <c r="C30" s="36">
        <f>D5*D11*12</f>
        <v>0</v>
      </c>
      <c r="D30" s="11"/>
    </row>
    <row r="31" spans="1:4">
      <c r="A31" s="48" t="s">
        <v>40</v>
      </c>
      <c r="B31" s="51" t="s">
        <v>10</v>
      </c>
      <c r="C31" s="43">
        <v>0</v>
      </c>
      <c r="D31" s="11"/>
    </row>
    <row r="32" spans="1:4" s="12" customFormat="1" ht="15" customHeight="1">
      <c r="A32" s="103" t="s">
        <v>17</v>
      </c>
      <c r="B32" s="103"/>
      <c r="C32" s="80">
        <f>SUM(C24:C31)</f>
        <v>138192.96119999999</v>
      </c>
      <c r="D32" s="14"/>
    </row>
    <row r="33" spans="1:4" ht="13.5" customHeight="1">
      <c r="A33" s="104" t="s">
        <v>42</v>
      </c>
      <c r="B33" s="104"/>
      <c r="C33" s="104"/>
      <c r="D33" s="104"/>
    </row>
    <row r="34" spans="1:4" ht="29.25" customHeight="1">
      <c r="A34" s="48" t="s">
        <v>46</v>
      </c>
      <c r="B34" s="21" t="s">
        <v>43</v>
      </c>
      <c r="C34" s="80">
        <v>157099</v>
      </c>
      <c r="D34" s="47" t="s">
        <v>51</v>
      </c>
    </row>
    <row r="35" spans="1:4" ht="13.5" customHeight="1">
      <c r="A35" s="48" t="s">
        <v>18</v>
      </c>
      <c r="B35" s="21" t="s">
        <v>53</v>
      </c>
      <c r="C35" s="36">
        <v>121873</v>
      </c>
      <c r="D35" s="105" t="s">
        <v>44</v>
      </c>
    </row>
    <row r="36" spans="1:4" ht="14.25" customHeight="1">
      <c r="A36" s="48" t="s">
        <v>19</v>
      </c>
      <c r="B36" s="21" t="s">
        <v>54</v>
      </c>
      <c r="C36" s="36">
        <v>92443</v>
      </c>
      <c r="D36" s="105"/>
    </row>
    <row r="37" spans="1:4" ht="24.75" customHeight="1">
      <c r="A37" s="48" t="s">
        <v>47</v>
      </c>
      <c r="B37" s="60" t="s">
        <v>45</v>
      </c>
      <c r="C37" s="80">
        <f>C35-C36+C34</f>
        <v>186529</v>
      </c>
      <c r="D37" s="61" t="s">
        <v>51</v>
      </c>
    </row>
    <row r="38" spans="1:4">
      <c r="A38" s="48"/>
      <c r="B38" s="21" t="s">
        <v>48</v>
      </c>
      <c r="C38" s="42"/>
      <c r="D38" s="49"/>
    </row>
    <row r="39" spans="1:4">
      <c r="A39" s="106" t="s">
        <v>49</v>
      </c>
      <c r="B39" s="106"/>
      <c r="C39" s="106"/>
      <c r="D39" s="106"/>
    </row>
    <row r="40" spans="1:4" ht="16.5">
      <c r="A40" s="48" t="s">
        <v>81</v>
      </c>
      <c r="B40" s="21" t="s">
        <v>50</v>
      </c>
      <c r="C40" s="20">
        <v>0</v>
      </c>
      <c r="D40" s="49" t="s">
        <v>52</v>
      </c>
    </row>
    <row r="41" spans="1:4" ht="26.25" customHeight="1">
      <c r="A41" s="107" t="s">
        <v>123</v>
      </c>
      <c r="B41" s="108"/>
      <c r="C41" s="80">
        <f>(C14+C18)-(C27+C28)</f>
        <v>-451.92919999999867</v>
      </c>
      <c r="D41" s="30"/>
    </row>
    <row r="42" spans="1:4" ht="15" customHeight="1">
      <c r="A42" s="104" t="s">
        <v>80</v>
      </c>
      <c r="B42" s="104"/>
      <c r="C42" s="104"/>
      <c r="D42" s="104"/>
    </row>
    <row r="43" spans="1:4" ht="13.5" customHeight="1">
      <c r="A43" s="48" t="s">
        <v>82</v>
      </c>
      <c r="B43" s="21" t="s">
        <v>53</v>
      </c>
      <c r="C43" s="36">
        <v>159500</v>
      </c>
      <c r="D43" s="105" t="s">
        <v>44</v>
      </c>
    </row>
    <row r="44" spans="1:4" ht="14.25" customHeight="1">
      <c r="A44" s="48" t="s">
        <v>83</v>
      </c>
      <c r="B44" s="21" t="s">
        <v>54</v>
      </c>
      <c r="C44" s="36">
        <v>108900</v>
      </c>
      <c r="D44" s="105"/>
    </row>
    <row r="45" spans="1:4" ht="22.5" customHeight="1">
      <c r="A45" s="48" t="s">
        <v>84</v>
      </c>
      <c r="B45" s="60" t="s">
        <v>85</v>
      </c>
      <c r="C45" s="80">
        <f>C43-C44</f>
        <v>50600</v>
      </c>
      <c r="D45" s="47" t="s">
        <v>51</v>
      </c>
    </row>
    <row r="46" spans="1:4" ht="25.5">
      <c r="A46" s="99" t="s">
        <v>55</v>
      </c>
      <c r="B46" s="99"/>
      <c r="C46" s="10" t="s">
        <v>68</v>
      </c>
      <c r="D46" s="28" t="s">
        <v>57</v>
      </c>
    </row>
    <row r="47" spans="1:4">
      <c r="D47" s="7"/>
    </row>
    <row r="48" spans="1:4" ht="25.5">
      <c r="B48" s="9" t="s">
        <v>56</v>
      </c>
      <c r="C48" s="10" t="s">
        <v>68</v>
      </c>
      <c r="D48" s="82" t="s">
        <v>146</v>
      </c>
    </row>
    <row r="49" spans="1:4" s="1" customFormat="1">
      <c r="A49" s="8"/>
      <c r="B49" s="5"/>
      <c r="C49" s="10"/>
      <c r="D49" s="7"/>
    </row>
    <row r="50" spans="1:4" s="1" customFormat="1">
      <c r="A50" s="8"/>
      <c r="B50" s="5"/>
      <c r="C50" s="10"/>
      <c r="D50" s="7"/>
    </row>
    <row r="51" spans="1:4" s="1" customFormat="1">
      <c r="A51" s="8"/>
      <c r="B51" s="5"/>
      <c r="C51" s="10"/>
      <c r="D51" s="7"/>
    </row>
    <row r="52" spans="1:4" s="1" customFormat="1">
      <c r="A52" s="8"/>
      <c r="B52" s="5"/>
      <c r="C52" s="10"/>
      <c r="D52" s="7"/>
    </row>
    <row r="53" spans="1:4" s="1" customFormat="1">
      <c r="A53" s="8"/>
      <c r="B53" s="5"/>
      <c r="C53" s="10"/>
      <c r="D53" s="7"/>
    </row>
  </sheetData>
  <mergeCells count="19">
    <mergeCell ref="A46:B46"/>
    <mergeCell ref="A42:D42"/>
    <mergeCell ref="A8:C8"/>
    <mergeCell ref="A9:C9"/>
    <mergeCell ref="A10:C10"/>
    <mergeCell ref="A11:C11"/>
    <mergeCell ref="A12:D12"/>
    <mergeCell ref="D16:D21"/>
    <mergeCell ref="D43:D44"/>
    <mergeCell ref="A32:B32"/>
    <mergeCell ref="A33:D33"/>
    <mergeCell ref="D35:D36"/>
    <mergeCell ref="A39:D39"/>
    <mergeCell ref="A41:B41"/>
    <mergeCell ref="A2:D2"/>
    <mergeCell ref="A4:D4"/>
    <mergeCell ref="A5:C5"/>
    <mergeCell ref="A6:C6"/>
    <mergeCell ref="A7:C7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55"/>
  <sheetViews>
    <sheetView topLeftCell="A43" workbookViewId="0">
      <selection activeCell="E48" sqref="E48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  <col min="5" max="5" width="9.140625" style="1"/>
  </cols>
  <sheetData>
    <row r="2" spans="1:5" ht="27.75" customHeight="1">
      <c r="A2" s="109" t="s">
        <v>108</v>
      </c>
      <c r="B2" s="109"/>
      <c r="C2" s="109"/>
      <c r="D2" s="109"/>
      <c r="E2" s="3"/>
    </row>
    <row r="3" spans="1:5" ht="5.25" customHeight="1">
      <c r="A3" s="2"/>
      <c r="B3" s="2"/>
      <c r="C3" s="2"/>
      <c r="D3" s="2"/>
      <c r="E3" s="3"/>
    </row>
    <row r="4" spans="1:5" ht="12.75" customHeight="1">
      <c r="A4" s="110" t="s">
        <v>20</v>
      </c>
      <c r="B4" s="110"/>
      <c r="C4" s="110"/>
      <c r="D4" s="110"/>
      <c r="E4" s="3"/>
    </row>
    <row r="5" spans="1:5">
      <c r="A5" s="111" t="s">
        <v>21</v>
      </c>
      <c r="B5" s="111"/>
      <c r="C5" s="111"/>
      <c r="D5" s="11">
        <v>557.20000000000005</v>
      </c>
    </row>
    <row r="6" spans="1:5" ht="12.75" customHeight="1">
      <c r="A6" s="112" t="s">
        <v>62</v>
      </c>
      <c r="B6" s="112"/>
      <c r="C6" s="112"/>
      <c r="D6" s="75" t="s">
        <v>169</v>
      </c>
    </row>
    <row r="7" spans="1:5" ht="12.75" customHeight="1">
      <c r="A7" s="111" t="s">
        <v>23</v>
      </c>
      <c r="B7" s="111"/>
      <c r="C7" s="111"/>
      <c r="D7" s="20">
        <v>10.81</v>
      </c>
    </row>
    <row r="8" spans="1:5" ht="12.75" customHeight="1">
      <c r="A8" s="100" t="s">
        <v>22</v>
      </c>
      <c r="B8" s="100"/>
      <c r="C8" s="100"/>
      <c r="D8" s="20" t="s">
        <v>170</v>
      </c>
    </row>
    <row r="9" spans="1:5" ht="12.75" customHeight="1">
      <c r="A9" s="100" t="s">
        <v>27</v>
      </c>
      <c r="B9" s="100"/>
      <c r="C9" s="100"/>
      <c r="D9" s="20">
        <v>1</v>
      </c>
    </row>
    <row r="10" spans="1:5" ht="12.75" customHeight="1">
      <c r="A10" s="100" t="s">
        <v>28</v>
      </c>
      <c r="B10" s="100"/>
      <c r="C10" s="100"/>
      <c r="D10" s="20">
        <v>0</v>
      </c>
    </row>
    <row r="11" spans="1:5" ht="12.75" customHeight="1">
      <c r="A11" s="100" t="s">
        <v>29</v>
      </c>
      <c r="B11" s="100"/>
      <c r="C11" s="100"/>
      <c r="D11" s="20">
        <v>0</v>
      </c>
    </row>
    <row r="12" spans="1:5" ht="15" customHeight="1">
      <c r="A12" s="101" t="s">
        <v>0</v>
      </c>
      <c r="B12" s="101"/>
      <c r="C12" s="101"/>
      <c r="D12" s="101"/>
      <c r="E12" s="4"/>
    </row>
    <row r="13" spans="1:5" ht="24" customHeight="1">
      <c r="A13" s="53" t="s">
        <v>1</v>
      </c>
      <c r="B13" s="14" t="s">
        <v>2</v>
      </c>
      <c r="C13" s="15" t="s">
        <v>4</v>
      </c>
      <c r="D13" s="57" t="s">
        <v>3</v>
      </c>
    </row>
    <row r="14" spans="1:5" ht="42.75" customHeight="1">
      <c r="A14" s="55">
        <v>1</v>
      </c>
      <c r="B14" s="18" t="s">
        <v>115</v>
      </c>
      <c r="C14" s="77">
        <v>18529</v>
      </c>
      <c r="D14" s="56" t="s">
        <v>5</v>
      </c>
    </row>
    <row r="15" spans="1:5">
      <c r="A15" s="55">
        <v>2</v>
      </c>
      <c r="B15" s="18" t="s">
        <v>26</v>
      </c>
      <c r="C15" s="20"/>
      <c r="D15" s="56"/>
    </row>
    <row r="16" spans="1:5" ht="16.5" customHeight="1">
      <c r="A16" s="55" t="s">
        <v>11</v>
      </c>
      <c r="B16" s="21" t="s">
        <v>24</v>
      </c>
      <c r="C16" s="36">
        <f>D5*D7*12</f>
        <v>72279.983999999997</v>
      </c>
      <c r="D16" s="102" t="s">
        <v>6</v>
      </c>
    </row>
    <row r="17" spans="1:4" ht="15.75" customHeight="1">
      <c r="A17" s="55" t="s">
        <v>12</v>
      </c>
      <c r="B17" s="21" t="s">
        <v>25</v>
      </c>
      <c r="C17" s="36">
        <v>232586</v>
      </c>
      <c r="D17" s="102"/>
    </row>
    <row r="18" spans="1:4" ht="25.5">
      <c r="A18" s="55" t="s">
        <v>13</v>
      </c>
      <c r="B18" s="21" t="s">
        <v>7</v>
      </c>
      <c r="C18" s="36">
        <f>D5*D9*12</f>
        <v>6686.4000000000005</v>
      </c>
      <c r="D18" s="102"/>
    </row>
    <row r="19" spans="1:4">
      <c r="A19" s="55" t="s">
        <v>14</v>
      </c>
      <c r="B19" s="21" t="s">
        <v>8</v>
      </c>
      <c r="C19" s="36">
        <f>D5*D10*12</f>
        <v>0</v>
      </c>
      <c r="D19" s="102"/>
    </row>
    <row r="20" spans="1:4">
      <c r="A20" s="55" t="s">
        <v>15</v>
      </c>
      <c r="B20" s="21" t="s">
        <v>9</v>
      </c>
      <c r="C20" s="36">
        <f>D5*D11*12</f>
        <v>0</v>
      </c>
      <c r="D20" s="102"/>
    </row>
    <row r="21" spans="1:4">
      <c r="A21" s="55" t="s">
        <v>16</v>
      </c>
      <c r="B21" s="21" t="s">
        <v>10</v>
      </c>
      <c r="C21" s="43">
        <v>0</v>
      </c>
      <c r="D21" s="102"/>
    </row>
    <row r="22" spans="1:4">
      <c r="A22" s="55"/>
      <c r="B22" s="23" t="s">
        <v>17</v>
      </c>
      <c r="C22" s="80">
        <f>SUM(C16:C21)</f>
        <v>311552.38400000002</v>
      </c>
      <c r="D22" s="56"/>
    </row>
    <row r="23" spans="1:4" ht="15" customHeight="1">
      <c r="A23" s="55" t="s">
        <v>31</v>
      </c>
      <c r="B23" s="72" t="s">
        <v>137</v>
      </c>
      <c r="C23" s="20"/>
      <c r="D23" s="56"/>
    </row>
    <row r="24" spans="1:4">
      <c r="A24" s="55" t="s">
        <v>32</v>
      </c>
      <c r="B24" s="58" t="s">
        <v>24</v>
      </c>
      <c r="C24" s="36">
        <f>D5*D7*12</f>
        <v>72279.983999999997</v>
      </c>
      <c r="D24" s="56"/>
    </row>
    <row r="25" spans="1:4" ht="18" customHeight="1">
      <c r="A25" s="55" t="s">
        <v>33</v>
      </c>
      <c r="B25" s="58" t="s">
        <v>25</v>
      </c>
      <c r="C25" s="36">
        <f>C17</f>
        <v>232586</v>
      </c>
      <c r="D25" s="56"/>
    </row>
    <row r="26" spans="1:4" ht="21.75" customHeight="1">
      <c r="A26" s="55" t="s">
        <v>34</v>
      </c>
      <c r="B26" s="59" t="s">
        <v>7</v>
      </c>
      <c r="C26" s="20"/>
      <c r="D26" s="56"/>
    </row>
    <row r="27" spans="1:4" ht="14.25" customHeight="1">
      <c r="A27" s="25" t="s">
        <v>35</v>
      </c>
      <c r="B27" s="87" t="s">
        <v>143</v>
      </c>
      <c r="C27" s="36">
        <v>21253</v>
      </c>
      <c r="D27" s="56"/>
    </row>
    <row r="28" spans="1:4" ht="13.5" customHeight="1">
      <c r="A28" s="25" t="s">
        <v>36</v>
      </c>
      <c r="B28" s="58"/>
      <c r="C28" s="36">
        <v>0</v>
      </c>
      <c r="D28" s="56"/>
    </row>
    <row r="29" spans="1:4" ht="13.5" customHeight="1">
      <c r="A29" s="25" t="s">
        <v>37</v>
      </c>
      <c r="B29" s="58"/>
      <c r="C29" s="36">
        <v>0</v>
      </c>
      <c r="D29" s="56"/>
    </row>
    <row r="30" spans="1:4" ht="13.5" customHeight="1">
      <c r="A30" s="25" t="s">
        <v>36</v>
      </c>
      <c r="B30" s="58"/>
      <c r="C30" s="36">
        <v>0</v>
      </c>
      <c r="D30" s="56"/>
    </row>
    <row r="31" spans="1:4" ht="13.5" customHeight="1">
      <c r="A31" s="25" t="s">
        <v>37</v>
      </c>
      <c r="B31" s="58"/>
      <c r="C31" s="36">
        <v>0</v>
      </c>
      <c r="D31" s="56"/>
    </row>
    <row r="32" spans="1:4">
      <c r="A32" s="55" t="s">
        <v>39</v>
      </c>
      <c r="B32" s="58" t="s">
        <v>9</v>
      </c>
      <c r="C32" s="36">
        <f>D5*D11*12</f>
        <v>0</v>
      </c>
      <c r="D32" s="11"/>
    </row>
    <row r="33" spans="1:5">
      <c r="A33" s="55" t="s">
        <v>40</v>
      </c>
      <c r="B33" s="58" t="s">
        <v>10</v>
      </c>
      <c r="C33" s="43">
        <v>0</v>
      </c>
      <c r="D33" s="11"/>
    </row>
    <row r="34" spans="1:5" s="12" customFormat="1" ht="15" customHeight="1">
      <c r="A34" s="103" t="s">
        <v>17</v>
      </c>
      <c r="B34" s="103"/>
      <c r="C34" s="80">
        <f>SUM(C24:C33)</f>
        <v>326118.984</v>
      </c>
      <c r="D34" s="14"/>
      <c r="E34" s="4"/>
    </row>
    <row r="35" spans="1:5" s="1" customFormat="1" ht="13.5" customHeight="1">
      <c r="A35" s="104" t="s">
        <v>42</v>
      </c>
      <c r="B35" s="104"/>
      <c r="C35" s="104"/>
      <c r="D35" s="104"/>
    </row>
    <row r="36" spans="1:5" s="1" customFormat="1" ht="29.25" customHeight="1">
      <c r="A36" s="55" t="s">
        <v>46</v>
      </c>
      <c r="B36" s="21" t="s">
        <v>43</v>
      </c>
      <c r="C36" s="80">
        <v>-2790</v>
      </c>
      <c r="D36" s="54" t="s">
        <v>51</v>
      </c>
    </row>
    <row r="37" spans="1:5" s="1" customFormat="1" ht="13.5" customHeight="1">
      <c r="A37" s="55" t="s">
        <v>18</v>
      </c>
      <c r="B37" s="21" t="s">
        <v>53</v>
      </c>
      <c r="C37" s="36">
        <v>261974</v>
      </c>
      <c r="D37" s="105" t="s">
        <v>44</v>
      </c>
    </row>
    <row r="38" spans="1:5" s="1" customFormat="1" ht="14.25" customHeight="1">
      <c r="A38" s="55" t="s">
        <v>19</v>
      </c>
      <c r="B38" s="21" t="s">
        <v>54</v>
      </c>
      <c r="C38" s="36">
        <v>250953</v>
      </c>
      <c r="D38" s="105"/>
    </row>
    <row r="39" spans="1:5" s="1" customFormat="1" ht="18" customHeight="1">
      <c r="A39" s="55" t="s">
        <v>47</v>
      </c>
      <c r="B39" s="62" t="s">
        <v>45</v>
      </c>
      <c r="C39" s="80">
        <f>C37-C38+C36</f>
        <v>8231</v>
      </c>
      <c r="D39" s="61" t="s">
        <v>51</v>
      </c>
    </row>
    <row r="40" spans="1:5" s="1" customFormat="1">
      <c r="A40" s="55"/>
      <c r="B40" s="21" t="s">
        <v>48</v>
      </c>
      <c r="C40" s="42"/>
      <c r="D40" s="56"/>
    </row>
    <row r="41" spans="1:5" s="1" customFormat="1">
      <c r="A41" s="106" t="s">
        <v>49</v>
      </c>
      <c r="B41" s="106"/>
      <c r="C41" s="106"/>
      <c r="D41" s="106"/>
    </row>
    <row r="42" spans="1:5" s="1" customFormat="1" ht="16.5">
      <c r="A42" s="55" t="s">
        <v>81</v>
      </c>
      <c r="B42" s="21" t="s">
        <v>50</v>
      </c>
      <c r="C42" s="20">
        <v>0</v>
      </c>
      <c r="D42" s="56" t="s">
        <v>52</v>
      </c>
    </row>
    <row r="43" spans="1:5" s="1" customFormat="1" ht="26.25" customHeight="1">
      <c r="A43" s="107" t="s">
        <v>59</v>
      </c>
      <c r="B43" s="108"/>
      <c r="C43" s="80">
        <f>(C14+C18)-(C27+C28+C29+C30+C31)</f>
        <v>3962.4000000000015</v>
      </c>
      <c r="D43" s="30"/>
    </row>
    <row r="44" spans="1:5" s="1" customFormat="1" ht="15" customHeight="1">
      <c r="A44" s="104" t="s">
        <v>80</v>
      </c>
      <c r="B44" s="104"/>
      <c r="C44" s="104"/>
      <c r="D44" s="104"/>
    </row>
    <row r="45" spans="1:5" s="1" customFormat="1" ht="13.5" customHeight="1">
      <c r="A45" s="55" t="s">
        <v>82</v>
      </c>
      <c r="B45" s="21" t="s">
        <v>53</v>
      </c>
      <c r="C45" s="36">
        <v>0</v>
      </c>
      <c r="D45" s="105" t="s">
        <v>44</v>
      </c>
    </row>
    <row r="46" spans="1:5" s="1" customFormat="1" ht="14.25" customHeight="1">
      <c r="A46" s="55" t="s">
        <v>83</v>
      </c>
      <c r="B46" s="21" t="s">
        <v>54</v>
      </c>
      <c r="C46" s="36">
        <v>0</v>
      </c>
      <c r="D46" s="105"/>
    </row>
    <row r="47" spans="1:5" s="1" customFormat="1" ht="24" customHeight="1">
      <c r="A47" s="55" t="s">
        <v>84</v>
      </c>
      <c r="B47" s="62" t="s">
        <v>85</v>
      </c>
      <c r="C47" s="80">
        <f>C45-C46</f>
        <v>0</v>
      </c>
      <c r="D47" s="54" t="s">
        <v>51</v>
      </c>
    </row>
    <row r="48" spans="1:5" s="1" customFormat="1" ht="25.5">
      <c r="A48" s="99" t="s">
        <v>55</v>
      </c>
      <c r="B48" s="99"/>
      <c r="C48" s="10" t="s">
        <v>68</v>
      </c>
      <c r="D48" s="28" t="s">
        <v>57</v>
      </c>
    </row>
    <row r="49" spans="1:4" s="1" customFormat="1">
      <c r="A49" s="8"/>
      <c r="B49" s="5"/>
      <c r="C49" s="10"/>
      <c r="D49" s="7"/>
    </row>
    <row r="50" spans="1:4" s="1" customFormat="1" ht="25.5">
      <c r="A50" s="8"/>
      <c r="B50" s="9" t="s">
        <v>56</v>
      </c>
      <c r="C50" s="10" t="s">
        <v>68</v>
      </c>
      <c r="D50" s="7"/>
    </row>
    <row r="51" spans="1:4" s="1" customFormat="1">
      <c r="A51" s="8"/>
      <c r="B51" s="5"/>
      <c r="C51" s="10"/>
      <c r="D51" s="7"/>
    </row>
    <row r="52" spans="1:4" s="1" customFormat="1">
      <c r="A52" s="8"/>
      <c r="B52" s="5"/>
      <c r="C52" s="10"/>
      <c r="D52" s="7"/>
    </row>
    <row r="53" spans="1:4" s="1" customFormat="1">
      <c r="A53" s="8"/>
      <c r="B53" s="5"/>
      <c r="C53" s="10"/>
      <c r="D53" s="7"/>
    </row>
    <row r="54" spans="1:4" s="1" customFormat="1">
      <c r="A54" s="8"/>
      <c r="B54" s="5"/>
      <c r="C54" s="10"/>
      <c r="D54" s="7"/>
    </row>
    <row r="55" spans="1:4" s="1" customFormat="1">
      <c r="A55" s="8"/>
      <c r="B55" s="5"/>
      <c r="C55" s="10"/>
      <c r="D55" s="7"/>
    </row>
  </sheetData>
  <mergeCells count="19">
    <mergeCell ref="D16:D21"/>
    <mergeCell ref="A2:D2"/>
    <mergeCell ref="A4:D4"/>
    <mergeCell ref="A5:C5"/>
    <mergeCell ref="A6:C6"/>
    <mergeCell ref="A7:C7"/>
    <mergeCell ref="A8:C8"/>
    <mergeCell ref="A9:C9"/>
    <mergeCell ref="A10:C10"/>
    <mergeCell ref="A11:C11"/>
    <mergeCell ref="A12:D12"/>
    <mergeCell ref="D45:D46"/>
    <mergeCell ref="A48:B48"/>
    <mergeCell ref="A34:B34"/>
    <mergeCell ref="A35:D35"/>
    <mergeCell ref="D37:D38"/>
    <mergeCell ref="A41:D41"/>
    <mergeCell ref="A43:B43"/>
    <mergeCell ref="A44:D44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2:D53"/>
  <sheetViews>
    <sheetView topLeftCell="A10" workbookViewId="0">
      <selection activeCell="B28" sqref="B28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</cols>
  <sheetData>
    <row r="2" spans="1:4" ht="27.75" customHeight="1">
      <c r="A2" s="109" t="s">
        <v>79</v>
      </c>
      <c r="B2" s="109"/>
      <c r="C2" s="109"/>
      <c r="D2" s="109"/>
    </row>
    <row r="3" spans="1:4" ht="5.25" customHeight="1">
      <c r="A3" s="2"/>
      <c r="B3" s="2"/>
      <c r="C3" s="2"/>
      <c r="D3" s="2"/>
    </row>
    <row r="4" spans="1:4" ht="12.75" customHeight="1">
      <c r="A4" s="110" t="s">
        <v>20</v>
      </c>
      <c r="B4" s="110"/>
      <c r="C4" s="110"/>
      <c r="D4" s="110"/>
    </row>
    <row r="5" spans="1:4">
      <c r="A5" s="111" t="s">
        <v>21</v>
      </c>
      <c r="B5" s="111"/>
      <c r="C5" s="111"/>
      <c r="D5" s="11">
        <v>602.20000000000005</v>
      </c>
    </row>
    <row r="6" spans="1:4" ht="12.75" customHeight="1">
      <c r="A6" s="112" t="s">
        <v>62</v>
      </c>
      <c r="B6" s="112"/>
      <c r="C6" s="112"/>
      <c r="D6" s="75" t="s">
        <v>141</v>
      </c>
    </row>
    <row r="7" spans="1:4" ht="12.75" customHeight="1">
      <c r="A7" s="111" t="s">
        <v>23</v>
      </c>
      <c r="B7" s="111"/>
      <c r="C7" s="111"/>
      <c r="D7" s="20">
        <v>10.81</v>
      </c>
    </row>
    <row r="8" spans="1:4" ht="12.75" customHeight="1">
      <c r="A8" s="100" t="s">
        <v>22</v>
      </c>
      <c r="B8" s="100"/>
      <c r="C8" s="100"/>
      <c r="D8" s="20" t="s">
        <v>142</v>
      </c>
    </row>
    <row r="9" spans="1:4" ht="12.75" customHeight="1">
      <c r="A9" s="100" t="s">
        <v>27</v>
      </c>
      <c r="B9" s="100"/>
      <c r="C9" s="100"/>
      <c r="D9" s="20">
        <v>3</v>
      </c>
    </row>
    <row r="10" spans="1:4" ht="12.75" customHeight="1">
      <c r="A10" s="100" t="s">
        <v>28</v>
      </c>
      <c r="B10" s="100"/>
      <c r="C10" s="100"/>
      <c r="D10" s="20">
        <v>0.56000000000000005</v>
      </c>
    </row>
    <row r="11" spans="1:4" ht="12.75" customHeight="1">
      <c r="A11" s="100" t="s">
        <v>29</v>
      </c>
      <c r="B11" s="100"/>
      <c r="C11" s="100"/>
      <c r="D11" s="20">
        <v>0</v>
      </c>
    </row>
    <row r="12" spans="1:4" ht="15" customHeight="1">
      <c r="A12" s="101" t="s">
        <v>0</v>
      </c>
      <c r="B12" s="101"/>
      <c r="C12" s="101"/>
      <c r="D12" s="101"/>
    </row>
    <row r="13" spans="1:4" ht="24" customHeight="1">
      <c r="A13" s="31" t="s">
        <v>1</v>
      </c>
      <c r="B13" s="14" t="s">
        <v>2</v>
      </c>
      <c r="C13" s="15" t="s">
        <v>4</v>
      </c>
      <c r="D13" s="35" t="s">
        <v>3</v>
      </c>
    </row>
    <row r="14" spans="1:4" ht="42.75" customHeight="1">
      <c r="A14" s="33">
        <v>1</v>
      </c>
      <c r="B14" s="18" t="s">
        <v>115</v>
      </c>
      <c r="C14" s="77">
        <v>-4520</v>
      </c>
      <c r="D14" s="32" t="s">
        <v>5</v>
      </c>
    </row>
    <row r="15" spans="1:4">
      <c r="A15" s="33">
        <v>2</v>
      </c>
      <c r="B15" s="18" t="s">
        <v>26</v>
      </c>
      <c r="C15" s="20"/>
      <c r="D15" s="32"/>
    </row>
    <row r="16" spans="1:4" ht="16.5" customHeight="1">
      <c r="A16" s="33" t="s">
        <v>11</v>
      </c>
      <c r="B16" s="21" t="s">
        <v>24</v>
      </c>
      <c r="C16" s="36">
        <f>D5*D7*12</f>
        <v>78117.38400000002</v>
      </c>
      <c r="D16" s="102" t="s">
        <v>6</v>
      </c>
    </row>
    <row r="17" spans="1:4" ht="15.75" customHeight="1">
      <c r="A17" s="33" t="s">
        <v>12</v>
      </c>
      <c r="B17" s="21" t="s">
        <v>25</v>
      </c>
      <c r="C17" s="36">
        <v>202303</v>
      </c>
      <c r="D17" s="102"/>
    </row>
    <row r="18" spans="1:4" ht="25.5">
      <c r="A18" s="33" t="s">
        <v>13</v>
      </c>
      <c r="B18" s="21" t="s">
        <v>7</v>
      </c>
      <c r="C18" s="36">
        <f>D5*D9*12</f>
        <v>21679.200000000001</v>
      </c>
      <c r="D18" s="102"/>
    </row>
    <row r="19" spans="1:4">
      <c r="A19" s="33" t="s">
        <v>14</v>
      </c>
      <c r="B19" s="21" t="s">
        <v>8</v>
      </c>
      <c r="C19" s="36">
        <f>D5*D10*12</f>
        <v>4046.784000000001</v>
      </c>
      <c r="D19" s="102"/>
    </row>
    <row r="20" spans="1:4">
      <c r="A20" s="33" t="s">
        <v>15</v>
      </c>
      <c r="B20" s="21" t="s">
        <v>9</v>
      </c>
      <c r="C20" s="36">
        <f>D5*D11*12</f>
        <v>0</v>
      </c>
      <c r="D20" s="102"/>
    </row>
    <row r="21" spans="1:4">
      <c r="A21" s="33" t="s">
        <v>16</v>
      </c>
      <c r="B21" s="21" t="s">
        <v>10</v>
      </c>
      <c r="C21" s="43">
        <v>0</v>
      </c>
      <c r="D21" s="102"/>
    </row>
    <row r="22" spans="1:4">
      <c r="A22" s="33"/>
      <c r="B22" s="23" t="s">
        <v>17</v>
      </c>
      <c r="C22" s="80">
        <f>SUM(C16:C21)</f>
        <v>306146.36800000002</v>
      </c>
      <c r="D22" s="32"/>
    </row>
    <row r="23" spans="1:4" ht="15" customHeight="1">
      <c r="A23" s="33" t="s">
        <v>31</v>
      </c>
      <c r="B23" s="72" t="s">
        <v>137</v>
      </c>
      <c r="C23" s="20"/>
      <c r="D23" s="32"/>
    </row>
    <row r="24" spans="1:4">
      <c r="A24" s="33" t="s">
        <v>32</v>
      </c>
      <c r="B24" s="34" t="s">
        <v>24</v>
      </c>
      <c r="C24" s="36">
        <f>D5*D7*12</f>
        <v>78117.38400000002</v>
      </c>
      <c r="D24" s="32"/>
    </row>
    <row r="25" spans="1:4" ht="25.5">
      <c r="A25" s="33" t="s">
        <v>33</v>
      </c>
      <c r="B25" s="34" t="s">
        <v>25</v>
      </c>
      <c r="C25" s="36">
        <f>C17</f>
        <v>202303</v>
      </c>
      <c r="D25" s="32"/>
    </row>
    <row r="26" spans="1:4" ht="25.5">
      <c r="A26" s="33" t="s">
        <v>34</v>
      </c>
      <c r="B26" s="34" t="s">
        <v>7</v>
      </c>
      <c r="C26" s="20"/>
      <c r="D26" s="32"/>
    </row>
    <row r="27" spans="1:4" ht="14.25" customHeight="1">
      <c r="A27" s="25" t="s">
        <v>35</v>
      </c>
      <c r="B27" s="81" t="s">
        <v>143</v>
      </c>
      <c r="C27" s="36">
        <v>21253</v>
      </c>
      <c r="D27" s="32"/>
    </row>
    <row r="28" spans="1:4" ht="13.5" customHeight="1">
      <c r="A28" s="25" t="s">
        <v>36</v>
      </c>
      <c r="B28" s="81" t="s">
        <v>144</v>
      </c>
      <c r="C28" s="36">
        <v>21836</v>
      </c>
      <c r="D28" s="32"/>
    </row>
    <row r="29" spans="1:4" ht="14.25" customHeight="1">
      <c r="A29" s="25" t="s">
        <v>37</v>
      </c>
      <c r="B29" s="34"/>
      <c r="C29" s="36">
        <v>0</v>
      </c>
      <c r="D29" s="32"/>
    </row>
    <row r="30" spans="1:4" ht="14.25" customHeight="1">
      <c r="A30" s="25" t="s">
        <v>38</v>
      </c>
      <c r="B30" s="34"/>
      <c r="C30" s="36">
        <v>0</v>
      </c>
      <c r="D30" s="32"/>
    </row>
    <row r="31" spans="1:4" ht="14.25" customHeight="1">
      <c r="A31" s="25" t="s">
        <v>60</v>
      </c>
      <c r="B31" s="34"/>
      <c r="C31" s="36"/>
      <c r="D31" s="32"/>
    </row>
    <row r="32" spans="1:4">
      <c r="A32" s="33" t="s">
        <v>41</v>
      </c>
      <c r="B32" s="34" t="s">
        <v>8</v>
      </c>
      <c r="C32" s="36">
        <f>C19</f>
        <v>4046.784000000001</v>
      </c>
      <c r="D32" s="11"/>
    </row>
    <row r="33" spans="1:4">
      <c r="A33" s="33" t="s">
        <v>39</v>
      </c>
      <c r="B33" s="34" t="s">
        <v>9</v>
      </c>
      <c r="C33" s="36">
        <f>D5*D11*12</f>
        <v>0</v>
      </c>
      <c r="D33" s="11"/>
    </row>
    <row r="34" spans="1:4">
      <c r="A34" s="33" t="s">
        <v>40</v>
      </c>
      <c r="B34" s="34" t="s">
        <v>10</v>
      </c>
      <c r="C34" s="43">
        <v>0</v>
      </c>
      <c r="D34" s="11"/>
    </row>
    <row r="35" spans="1:4" s="12" customFormat="1" ht="15" customHeight="1">
      <c r="A35" s="103" t="s">
        <v>17</v>
      </c>
      <c r="B35" s="103"/>
      <c r="C35" s="80">
        <f>SUM(C24:C34)</f>
        <v>327556.16800000001</v>
      </c>
      <c r="D35" s="14"/>
    </row>
    <row r="36" spans="1:4" ht="13.5" customHeight="1">
      <c r="A36" s="104" t="s">
        <v>42</v>
      </c>
      <c r="B36" s="104"/>
      <c r="C36" s="104"/>
      <c r="D36" s="104"/>
    </row>
    <row r="37" spans="1:4" ht="32.25" customHeight="1">
      <c r="A37" s="33" t="s">
        <v>46</v>
      </c>
      <c r="B37" s="21" t="s">
        <v>43</v>
      </c>
      <c r="C37" s="80">
        <v>-15857</v>
      </c>
      <c r="D37" s="40" t="s">
        <v>51</v>
      </c>
    </row>
    <row r="38" spans="1:4" ht="13.5" customHeight="1">
      <c r="A38" s="33" t="s">
        <v>18</v>
      </c>
      <c r="B38" s="21" t="s">
        <v>53</v>
      </c>
      <c r="C38" s="36">
        <v>306146</v>
      </c>
      <c r="D38" s="105" t="s">
        <v>44</v>
      </c>
    </row>
    <row r="39" spans="1:4" ht="14.25" customHeight="1">
      <c r="A39" s="33" t="s">
        <v>19</v>
      </c>
      <c r="B39" s="21" t="s">
        <v>54</v>
      </c>
      <c r="C39" s="36">
        <v>293162</v>
      </c>
      <c r="D39" s="105"/>
    </row>
    <row r="40" spans="1:4" ht="34.5" customHeight="1">
      <c r="A40" s="33" t="s">
        <v>47</v>
      </c>
      <c r="B40" s="21" t="s">
        <v>45</v>
      </c>
      <c r="C40" s="80">
        <f>C38-C39+C37</f>
        <v>-2873</v>
      </c>
      <c r="D40" s="40" t="s">
        <v>51</v>
      </c>
    </row>
    <row r="41" spans="1:4">
      <c r="A41" s="33"/>
      <c r="B41" s="21" t="s">
        <v>48</v>
      </c>
      <c r="C41" s="42"/>
      <c r="D41" s="32"/>
    </row>
    <row r="42" spans="1:4">
      <c r="A42" s="106" t="s">
        <v>49</v>
      </c>
      <c r="B42" s="106"/>
      <c r="C42" s="106"/>
      <c r="D42" s="106"/>
    </row>
    <row r="43" spans="1:4" ht="16.5">
      <c r="A43" s="33"/>
      <c r="B43" s="21" t="s">
        <v>50</v>
      </c>
      <c r="C43" s="20">
        <v>0</v>
      </c>
      <c r="D43" s="32" t="s">
        <v>52</v>
      </c>
    </row>
    <row r="44" spans="1:4" ht="26.25" customHeight="1">
      <c r="A44" s="107" t="s">
        <v>123</v>
      </c>
      <c r="B44" s="108"/>
      <c r="C44" s="80">
        <f>(C14+C18)-(C27+C28+C29+C30+C31)</f>
        <v>-25929.8</v>
      </c>
      <c r="D44" s="30"/>
    </row>
    <row r="45" spans="1:4">
      <c r="D45" s="7"/>
    </row>
    <row r="46" spans="1:4" ht="25.5">
      <c r="A46" s="99" t="s">
        <v>55</v>
      </c>
      <c r="B46" s="99"/>
      <c r="C46" s="10" t="s">
        <v>68</v>
      </c>
      <c r="D46" s="28" t="s">
        <v>57</v>
      </c>
    </row>
    <row r="47" spans="1:4">
      <c r="D47" s="7"/>
    </row>
    <row r="48" spans="1:4" ht="25.5">
      <c r="B48" s="9" t="s">
        <v>56</v>
      </c>
      <c r="C48" s="10" t="s">
        <v>68</v>
      </c>
      <c r="D48" s="82" t="s">
        <v>145</v>
      </c>
    </row>
    <row r="49" spans="4:4">
      <c r="D49" s="7"/>
    </row>
    <row r="50" spans="4:4">
      <c r="D50" s="7"/>
    </row>
    <row r="51" spans="4:4">
      <c r="D51" s="7"/>
    </row>
    <row r="52" spans="4:4">
      <c r="D52" s="7"/>
    </row>
    <row r="53" spans="4:4">
      <c r="D53" s="7"/>
    </row>
  </sheetData>
  <mergeCells count="17">
    <mergeCell ref="A2:D2"/>
    <mergeCell ref="A4:D4"/>
    <mergeCell ref="A5:C5"/>
    <mergeCell ref="A6:C6"/>
    <mergeCell ref="A7:C7"/>
    <mergeCell ref="A46:B46"/>
    <mergeCell ref="A8:C8"/>
    <mergeCell ref="A9:C9"/>
    <mergeCell ref="A10:C10"/>
    <mergeCell ref="A11:C11"/>
    <mergeCell ref="A12:D12"/>
    <mergeCell ref="D16:D21"/>
    <mergeCell ref="A35:B35"/>
    <mergeCell ref="A36:D36"/>
    <mergeCell ref="D38:D39"/>
    <mergeCell ref="A42:D42"/>
    <mergeCell ref="A44:B44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2:D53"/>
  <sheetViews>
    <sheetView workbookViewId="0">
      <selection activeCell="D7" sqref="D7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</cols>
  <sheetData>
    <row r="2" spans="1:4" ht="27.75" customHeight="1">
      <c r="A2" s="109" t="s">
        <v>78</v>
      </c>
      <c r="B2" s="109"/>
      <c r="C2" s="109"/>
      <c r="D2" s="109"/>
    </row>
    <row r="3" spans="1:4" ht="5.25" customHeight="1">
      <c r="A3" s="2"/>
      <c r="B3" s="2"/>
      <c r="C3" s="2"/>
      <c r="D3" s="2"/>
    </row>
    <row r="4" spans="1:4" ht="12.75" customHeight="1">
      <c r="A4" s="110" t="s">
        <v>20</v>
      </c>
      <c r="B4" s="110"/>
      <c r="C4" s="110"/>
      <c r="D4" s="110"/>
    </row>
    <row r="5" spans="1:4">
      <c r="A5" s="111" t="s">
        <v>21</v>
      </c>
      <c r="B5" s="111"/>
      <c r="C5" s="111"/>
      <c r="D5" s="11">
        <v>673</v>
      </c>
    </row>
    <row r="6" spans="1:4" ht="12.75" customHeight="1">
      <c r="A6" s="112" t="s">
        <v>62</v>
      </c>
      <c r="B6" s="112"/>
      <c r="C6" s="112"/>
      <c r="D6" s="20">
        <f>D7+D8+D9+D10</f>
        <v>25.57</v>
      </c>
    </row>
    <row r="7" spans="1:4" ht="12.75" customHeight="1">
      <c r="A7" s="111" t="s">
        <v>23</v>
      </c>
      <c r="B7" s="111"/>
      <c r="C7" s="111"/>
      <c r="D7" s="20">
        <v>10.81</v>
      </c>
    </row>
    <row r="8" spans="1:4" ht="12.75" customHeight="1">
      <c r="A8" s="100" t="s">
        <v>22</v>
      </c>
      <c r="B8" s="100"/>
      <c r="C8" s="100"/>
      <c r="D8" s="20">
        <v>12.54</v>
      </c>
    </row>
    <row r="9" spans="1:4" ht="12.75" customHeight="1">
      <c r="A9" s="100" t="s">
        <v>27</v>
      </c>
      <c r="B9" s="100"/>
      <c r="C9" s="100"/>
      <c r="D9" s="20">
        <v>1.82</v>
      </c>
    </row>
    <row r="10" spans="1:4" ht="12.75" customHeight="1">
      <c r="A10" s="100" t="s">
        <v>28</v>
      </c>
      <c r="B10" s="100"/>
      <c r="C10" s="100"/>
      <c r="D10" s="20">
        <v>0.4</v>
      </c>
    </row>
    <row r="11" spans="1:4" ht="12.75" customHeight="1">
      <c r="A11" s="100" t="s">
        <v>29</v>
      </c>
      <c r="B11" s="100"/>
      <c r="C11" s="100"/>
      <c r="D11" s="20">
        <v>0</v>
      </c>
    </row>
    <row r="12" spans="1:4" ht="15" customHeight="1">
      <c r="A12" s="101" t="s">
        <v>0</v>
      </c>
      <c r="B12" s="101"/>
      <c r="C12" s="101"/>
      <c r="D12" s="101"/>
    </row>
    <row r="13" spans="1:4" ht="24" customHeight="1">
      <c r="A13" s="31" t="s">
        <v>1</v>
      </c>
      <c r="B13" s="14" t="s">
        <v>2</v>
      </c>
      <c r="C13" s="15" t="s">
        <v>4</v>
      </c>
      <c r="D13" s="35" t="s">
        <v>3</v>
      </c>
    </row>
    <row r="14" spans="1:4" ht="42.75" customHeight="1">
      <c r="A14" s="33">
        <v>1</v>
      </c>
      <c r="B14" s="18" t="s">
        <v>110</v>
      </c>
      <c r="C14" s="45">
        <v>26673</v>
      </c>
      <c r="D14" s="32" t="s">
        <v>5</v>
      </c>
    </row>
    <row r="15" spans="1:4">
      <c r="A15" s="33">
        <v>2</v>
      </c>
      <c r="B15" s="18" t="s">
        <v>26</v>
      </c>
      <c r="C15" s="20"/>
      <c r="D15" s="32"/>
    </row>
    <row r="16" spans="1:4" ht="16.5" customHeight="1">
      <c r="A16" s="33" t="s">
        <v>11</v>
      </c>
      <c r="B16" s="21" t="s">
        <v>24</v>
      </c>
      <c r="C16" s="36">
        <f>D5*D7*12</f>
        <v>87301.56</v>
      </c>
      <c r="D16" s="102" t="s">
        <v>6</v>
      </c>
    </row>
    <row r="17" spans="1:4" ht="15.75" customHeight="1">
      <c r="A17" s="33" t="s">
        <v>12</v>
      </c>
      <c r="B17" s="21" t="s">
        <v>25</v>
      </c>
      <c r="C17" s="36">
        <f>D5*D8*12</f>
        <v>101273.04000000001</v>
      </c>
      <c r="D17" s="102"/>
    </row>
    <row r="18" spans="1:4" ht="25.5">
      <c r="A18" s="33" t="s">
        <v>13</v>
      </c>
      <c r="B18" s="21" t="s">
        <v>7</v>
      </c>
      <c r="C18" s="36">
        <f>D5*D9*12</f>
        <v>14698.320000000002</v>
      </c>
      <c r="D18" s="102"/>
    </row>
    <row r="19" spans="1:4">
      <c r="A19" s="33" t="s">
        <v>14</v>
      </c>
      <c r="B19" s="21" t="s">
        <v>8</v>
      </c>
      <c r="C19" s="36">
        <f>D5*D10*12</f>
        <v>3230.3999999999996</v>
      </c>
      <c r="D19" s="102"/>
    </row>
    <row r="20" spans="1:4">
      <c r="A20" s="33" t="s">
        <v>15</v>
      </c>
      <c r="B20" s="21" t="s">
        <v>9</v>
      </c>
      <c r="C20" s="36">
        <f>D5*D11*12</f>
        <v>0</v>
      </c>
      <c r="D20" s="102"/>
    </row>
    <row r="21" spans="1:4">
      <c r="A21" s="33" t="s">
        <v>16</v>
      </c>
      <c r="B21" s="21" t="s">
        <v>10</v>
      </c>
      <c r="C21" s="43">
        <v>0</v>
      </c>
      <c r="D21" s="102"/>
    </row>
    <row r="22" spans="1:4">
      <c r="A22" s="33"/>
      <c r="B22" s="23" t="s">
        <v>17</v>
      </c>
      <c r="C22" s="44">
        <f>SUM(C16:C21)</f>
        <v>206503.32</v>
      </c>
      <c r="D22" s="32"/>
    </row>
    <row r="23" spans="1:4" ht="15" customHeight="1">
      <c r="A23" s="33" t="s">
        <v>31</v>
      </c>
      <c r="B23" s="18" t="s">
        <v>30</v>
      </c>
      <c r="C23" s="20"/>
      <c r="D23" s="32"/>
    </row>
    <row r="24" spans="1:4">
      <c r="A24" s="33" t="s">
        <v>32</v>
      </c>
      <c r="B24" s="34" t="s">
        <v>24</v>
      </c>
      <c r="C24" s="36">
        <f>D5*D7*12</f>
        <v>87301.56</v>
      </c>
      <c r="D24" s="32"/>
    </row>
    <row r="25" spans="1:4" ht="25.5">
      <c r="A25" s="33" t="s">
        <v>33</v>
      </c>
      <c r="B25" s="34" t="s">
        <v>25</v>
      </c>
      <c r="C25" s="36">
        <f>C17</f>
        <v>101273.04000000001</v>
      </c>
      <c r="D25" s="32"/>
    </row>
    <row r="26" spans="1:4" ht="25.5">
      <c r="A26" s="33" t="s">
        <v>34</v>
      </c>
      <c r="B26" s="34" t="s">
        <v>7</v>
      </c>
      <c r="C26" s="20"/>
      <c r="D26" s="32"/>
    </row>
    <row r="27" spans="1:4" ht="14.25" customHeight="1">
      <c r="A27" s="25" t="s">
        <v>35</v>
      </c>
      <c r="B27" s="81" t="s">
        <v>139</v>
      </c>
      <c r="C27" s="36">
        <v>26521</v>
      </c>
      <c r="D27" s="32"/>
    </row>
    <row r="28" spans="1:4" ht="13.5" customHeight="1">
      <c r="A28" s="25" t="s">
        <v>36</v>
      </c>
      <c r="B28" s="34"/>
      <c r="C28" s="36">
        <v>0</v>
      </c>
      <c r="D28" s="32"/>
    </row>
    <row r="29" spans="1:4" ht="14.25" customHeight="1">
      <c r="A29" s="25" t="s">
        <v>37</v>
      </c>
      <c r="B29" s="34"/>
      <c r="C29" s="36">
        <v>0</v>
      </c>
      <c r="D29" s="32"/>
    </row>
    <row r="30" spans="1:4" ht="14.25" customHeight="1">
      <c r="A30" s="25" t="s">
        <v>38</v>
      </c>
      <c r="B30" s="34"/>
      <c r="C30" s="36">
        <v>0</v>
      </c>
      <c r="D30" s="32"/>
    </row>
    <row r="31" spans="1:4" ht="14.25" customHeight="1">
      <c r="A31" s="25" t="s">
        <v>60</v>
      </c>
      <c r="B31" s="34"/>
      <c r="C31" s="36"/>
      <c r="D31" s="32"/>
    </row>
    <row r="32" spans="1:4">
      <c r="A32" s="33" t="s">
        <v>41</v>
      </c>
      <c r="B32" s="34" t="s">
        <v>8</v>
      </c>
      <c r="C32" s="36">
        <f>C19</f>
        <v>3230.3999999999996</v>
      </c>
      <c r="D32" s="11"/>
    </row>
    <row r="33" spans="1:4">
      <c r="A33" s="33" t="s">
        <v>39</v>
      </c>
      <c r="B33" s="34" t="s">
        <v>9</v>
      </c>
      <c r="C33" s="36">
        <f>D5*D11*12</f>
        <v>0</v>
      </c>
      <c r="D33" s="11"/>
    </row>
    <row r="34" spans="1:4">
      <c r="A34" s="33" t="s">
        <v>40</v>
      </c>
      <c r="B34" s="34" t="s">
        <v>10</v>
      </c>
      <c r="C34" s="43">
        <v>0</v>
      </c>
      <c r="D34" s="11"/>
    </row>
    <row r="35" spans="1:4" s="12" customFormat="1" ht="15" customHeight="1">
      <c r="A35" s="103" t="s">
        <v>17</v>
      </c>
      <c r="B35" s="103"/>
      <c r="C35" s="44">
        <f>SUM(C24:C34)</f>
        <v>218326</v>
      </c>
      <c r="D35" s="14"/>
    </row>
    <row r="36" spans="1:4" ht="13.5" customHeight="1">
      <c r="A36" s="104" t="s">
        <v>42</v>
      </c>
      <c r="B36" s="104"/>
      <c r="C36" s="104"/>
      <c r="D36" s="104"/>
    </row>
    <row r="37" spans="1:4" ht="31.5" customHeight="1">
      <c r="A37" s="33" t="s">
        <v>46</v>
      </c>
      <c r="B37" s="21" t="s">
        <v>43</v>
      </c>
      <c r="C37" s="44">
        <v>33337</v>
      </c>
      <c r="D37" s="40" t="s">
        <v>51</v>
      </c>
    </row>
    <row r="38" spans="1:4" ht="13.5" customHeight="1">
      <c r="A38" s="33" t="s">
        <v>18</v>
      </c>
      <c r="B38" s="21" t="s">
        <v>53</v>
      </c>
      <c r="C38" s="36">
        <v>206503</v>
      </c>
      <c r="D38" s="105" t="s">
        <v>44</v>
      </c>
    </row>
    <row r="39" spans="1:4" ht="14.25" customHeight="1">
      <c r="A39" s="33" t="s">
        <v>19</v>
      </c>
      <c r="B39" s="21" t="s">
        <v>54</v>
      </c>
      <c r="C39" s="36">
        <v>207423</v>
      </c>
      <c r="D39" s="105"/>
    </row>
    <row r="40" spans="1:4" ht="28.5" customHeight="1">
      <c r="A40" s="33" t="s">
        <v>47</v>
      </c>
      <c r="B40" s="21" t="s">
        <v>45</v>
      </c>
      <c r="C40" s="44">
        <f>C38-C39+C37</f>
        <v>32417</v>
      </c>
      <c r="D40" s="40" t="s">
        <v>51</v>
      </c>
    </row>
    <row r="41" spans="1:4">
      <c r="A41" s="33"/>
      <c r="B41" s="21" t="s">
        <v>48</v>
      </c>
      <c r="C41" s="42"/>
      <c r="D41" s="32"/>
    </row>
    <row r="42" spans="1:4">
      <c r="A42" s="106" t="s">
        <v>49</v>
      </c>
      <c r="B42" s="106"/>
      <c r="C42" s="106"/>
      <c r="D42" s="106"/>
    </row>
    <row r="43" spans="1:4" ht="16.5">
      <c r="A43" s="33"/>
      <c r="B43" s="21" t="s">
        <v>50</v>
      </c>
      <c r="C43" s="20">
        <v>0</v>
      </c>
      <c r="D43" s="32" t="s">
        <v>52</v>
      </c>
    </row>
    <row r="44" spans="1:4" ht="26.25" customHeight="1">
      <c r="A44" s="107" t="s">
        <v>123</v>
      </c>
      <c r="B44" s="108"/>
      <c r="C44" s="44">
        <f>(C14+C18)-(C27+C28+C29+C30+C31)</f>
        <v>14850.32</v>
      </c>
      <c r="D44" s="30"/>
    </row>
    <row r="45" spans="1:4">
      <c r="D45" s="7"/>
    </row>
    <row r="46" spans="1:4" ht="25.5">
      <c r="A46" s="99" t="s">
        <v>55</v>
      </c>
      <c r="B46" s="99"/>
      <c r="C46" s="10" t="s">
        <v>68</v>
      </c>
      <c r="D46" s="28" t="s">
        <v>57</v>
      </c>
    </row>
    <row r="47" spans="1:4">
      <c r="D47" s="7"/>
    </row>
    <row r="48" spans="1:4" ht="25.5">
      <c r="B48" s="9" t="s">
        <v>56</v>
      </c>
      <c r="C48" s="10" t="s">
        <v>68</v>
      </c>
      <c r="D48" s="28" t="s">
        <v>140</v>
      </c>
    </row>
    <row r="49" spans="4:4">
      <c r="D49" s="7"/>
    </row>
    <row r="50" spans="4:4">
      <c r="D50" s="7"/>
    </row>
    <row r="51" spans="4:4">
      <c r="D51" s="7"/>
    </row>
    <row r="52" spans="4:4">
      <c r="D52" s="7"/>
    </row>
    <row r="53" spans="4:4">
      <c r="D53" s="7"/>
    </row>
  </sheetData>
  <mergeCells count="17">
    <mergeCell ref="A2:D2"/>
    <mergeCell ref="A4:D4"/>
    <mergeCell ref="A5:C5"/>
    <mergeCell ref="A6:C6"/>
    <mergeCell ref="A7:C7"/>
    <mergeCell ref="A46:B46"/>
    <mergeCell ref="A8:C8"/>
    <mergeCell ref="A9:C9"/>
    <mergeCell ref="A10:C10"/>
    <mergeCell ref="A11:C11"/>
    <mergeCell ref="A12:D12"/>
    <mergeCell ref="D16:D21"/>
    <mergeCell ref="A35:B35"/>
    <mergeCell ref="A36:D36"/>
    <mergeCell ref="D38:D39"/>
    <mergeCell ref="A42:D42"/>
    <mergeCell ref="A44:B44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2:D53"/>
  <sheetViews>
    <sheetView topLeftCell="A4" workbookViewId="0">
      <selection activeCell="E18" sqref="E18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</cols>
  <sheetData>
    <row r="2" spans="1:4" ht="27.75" customHeight="1">
      <c r="A2" s="109" t="s">
        <v>75</v>
      </c>
      <c r="B2" s="109"/>
      <c r="C2" s="109"/>
      <c r="D2" s="109"/>
    </row>
    <row r="3" spans="1:4" ht="5.25" customHeight="1">
      <c r="A3" s="2"/>
      <c r="B3" s="2"/>
      <c r="C3" s="2"/>
      <c r="D3" s="2"/>
    </row>
    <row r="4" spans="1:4" ht="12.75" customHeight="1">
      <c r="A4" s="110" t="s">
        <v>20</v>
      </c>
      <c r="B4" s="110"/>
      <c r="C4" s="110"/>
      <c r="D4" s="110"/>
    </row>
    <row r="5" spans="1:4">
      <c r="A5" s="111" t="s">
        <v>21</v>
      </c>
      <c r="B5" s="111"/>
      <c r="C5" s="111"/>
      <c r="D5" s="11">
        <v>438.7</v>
      </c>
    </row>
    <row r="6" spans="1:4" ht="12.75" customHeight="1">
      <c r="A6" s="112" t="s">
        <v>62</v>
      </c>
      <c r="B6" s="112"/>
      <c r="C6" s="112"/>
      <c r="D6" s="20" t="s">
        <v>76</v>
      </c>
    </row>
    <row r="7" spans="1:4" ht="12.75" customHeight="1">
      <c r="A7" s="111" t="s">
        <v>23</v>
      </c>
      <c r="B7" s="111"/>
      <c r="C7" s="111"/>
      <c r="D7" s="20">
        <v>9.74</v>
      </c>
    </row>
    <row r="8" spans="1:4" ht="12.75" customHeight="1">
      <c r="A8" s="100" t="s">
        <v>22</v>
      </c>
      <c r="B8" s="100"/>
      <c r="C8" s="100"/>
      <c r="D8" s="20" t="s">
        <v>77</v>
      </c>
    </row>
    <row r="9" spans="1:4" ht="12.75" customHeight="1">
      <c r="A9" s="100" t="s">
        <v>27</v>
      </c>
      <c r="B9" s="100"/>
      <c r="C9" s="100"/>
      <c r="D9" s="20">
        <v>2</v>
      </c>
    </row>
    <row r="10" spans="1:4" ht="12.75" customHeight="1">
      <c r="A10" s="100" t="s">
        <v>28</v>
      </c>
      <c r="B10" s="100"/>
      <c r="C10" s="100"/>
      <c r="D10" s="20">
        <v>0.55000000000000004</v>
      </c>
    </row>
    <row r="11" spans="1:4" ht="12.75" customHeight="1">
      <c r="A11" s="100" t="s">
        <v>29</v>
      </c>
      <c r="B11" s="100"/>
      <c r="C11" s="100"/>
      <c r="D11" s="20">
        <v>0</v>
      </c>
    </row>
    <row r="12" spans="1:4" ht="15" customHeight="1">
      <c r="A12" s="101" t="s">
        <v>113</v>
      </c>
      <c r="B12" s="101"/>
      <c r="C12" s="101"/>
      <c r="D12" s="101"/>
    </row>
    <row r="13" spans="1:4" ht="24" customHeight="1">
      <c r="A13" s="31" t="s">
        <v>1</v>
      </c>
      <c r="B13" s="14" t="s">
        <v>2</v>
      </c>
      <c r="C13" s="15" t="s">
        <v>4</v>
      </c>
      <c r="D13" s="35" t="s">
        <v>3</v>
      </c>
    </row>
    <row r="14" spans="1:4" ht="42.75" customHeight="1">
      <c r="A14" s="33">
        <v>1</v>
      </c>
      <c r="B14" s="18" t="s">
        <v>110</v>
      </c>
      <c r="C14" s="45">
        <v>40584</v>
      </c>
      <c r="D14" s="32" t="s">
        <v>5</v>
      </c>
    </row>
    <row r="15" spans="1:4">
      <c r="A15" s="33">
        <v>2</v>
      </c>
      <c r="B15" s="18" t="s">
        <v>26</v>
      </c>
      <c r="C15" s="20"/>
      <c r="D15" s="32"/>
    </row>
    <row r="16" spans="1:4" ht="16.5" customHeight="1">
      <c r="A16" s="33" t="s">
        <v>11</v>
      </c>
      <c r="B16" s="21" t="s">
        <v>24</v>
      </c>
      <c r="C16" s="36">
        <f>D5*D7*12</f>
        <v>51275.256000000001</v>
      </c>
      <c r="D16" s="102" t="s">
        <v>6</v>
      </c>
    </row>
    <row r="17" spans="1:4" ht="15.75" customHeight="1">
      <c r="A17" s="33" t="s">
        <v>12</v>
      </c>
      <c r="B17" s="21" t="s">
        <v>25</v>
      </c>
      <c r="C17" s="36">
        <v>68174</v>
      </c>
      <c r="D17" s="102"/>
    </row>
    <row r="18" spans="1:4" ht="25.5">
      <c r="A18" s="33" t="s">
        <v>13</v>
      </c>
      <c r="B18" s="21" t="s">
        <v>7</v>
      </c>
      <c r="C18" s="36">
        <f>D5*D9*12</f>
        <v>10528.8</v>
      </c>
      <c r="D18" s="102"/>
    </row>
    <row r="19" spans="1:4">
      <c r="A19" s="33" t="s">
        <v>14</v>
      </c>
      <c r="B19" s="21" t="s">
        <v>8</v>
      </c>
      <c r="C19" s="36">
        <f>D5*D10*12</f>
        <v>2895.42</v>
      </c>
      <c r="D19" s="102"/>
    </row>
    <row r="20" spans="1:4">
      <c r="A20" s="33" t="s">
        <v>15</v>
      </c>
      <c r="B20" s="21" t="s">
        <v>9</v>
      </c>
      <c r="C20" s="36">
        <f>D5*D11*12</f>
        <v>0</v>
      </c>
      <c r="D20" s="102"/>
    </row>
    <row r="21" spans="1:4">
      <c r="A21" s="33" t="s">
        <v>16</v>
      </c>
      <c r="B21" s="21" t="s">
        <v>10</v>
      </c>
      <c r="C21" s="43">
        <v>0</v>
      </c>
      <c r="D21" s="102"/>
    </row>
    <row r="22" spans="1:4">
      <c r="A22" s="33"/>
      <c r="B22" s="23" t="s">
        <v>17</v>
      </c>
      <c r="C22" s="44">
        <f>SUM(C16:C21)</f>
        <v>132873.476</v>
      </c>
      <c r="D22" s="32"/>
    </row>
    <row r="23" spans="1:4" ht="15" customHeight="1">
      <c r="A23" s="33" t="s">
        <v>31</v>
      </c>
      <c r="B23" s="72" t="s">
        <v>111</v>
      </c>
      <c r="C23" s="20"/>
      <c r="D23" s="32"/>
    </row>
    <row r="24" spans="1:4">
      <c r="A24" s="33" t="s">
        <v>32</v>
      </c>
      <c r="B24" s="34" t="s">
        <v>24</v>
      </c>
      <c r="C24" s="36">
        <f>D5*D7*12</f>
        <v>51275.256000000001</v>
      </c>
      <c r="D24" s="32"/>
    </row>
    <row r="25" spans="1:4" ht="25.5">
      <c r="A25" s="33" t="s">
        <v>33</v>
      </c>
      <c r="B25" s="34" t="s">
        <v>25</v>
      </c>
      <c r="C25" s="36">
        <f>C17</f>
        <v>68174</v>
      </c>
      <c r="D25" s="32"/>
    </row>
    <row r="26" spans="1:4" ht="25.5">
      <c r="A26" s="33" t="s">
        <v>34</v>
      </c>
      <c r="B26" s="34" t="s">
        <v>7</v>
      </c>
      <c r="C26" s="20"/>
      <c r="D26" s="32"/>
    </row>
    <row r="27" spans="1:4" ht="14.25" customHeight="1">
      <c r="A27" s="25" t="s">
        <v>35</v>
      </c>
      <c r="B27" s="34"/>
      <c r="C27" s="36">
        <v>0</v>
      </c>
      <c r="D27" s="32"/>
    </row>
    <row r="28" spans="1:4" ht="13.5" customHeight="1">
      <c r="A28" s="25" t="s">
        <v>36</v>
      </c>
      <c r="B28" s="34"/>
      <c r="C28" s="36">
        <v>0</v>
      </c>
      <c r="D28" s="32"/>
    </row>
    <row r="29" spans="1:4" ht="14.25" customHeight="1">
      <c r="A29" s="25" t="s">
        <v>37</v>
      </c>
      <c r="B29" s="34"/>
      <c r="C29" s="36">
        <v>0</v>
      </c>
      <c r="D29" s="32"/>
    </row>
    <row r="30" spans="1:4" ht="14.25" customHeight="1">
      <c r="A30" s="25" t="s">
        <v>38</v>
      </c>
      <c r="B30" s="34"/>
      <c r="C30" s="36">
        <v>0</v>
      </c>
      <c r="D30" s="32"/>
    </row>
    <row r="31" spans="1:4" ht="14.25" customHeight="1">
      <c r="A31" s="25" t="s">
        <v>60</v>
      </c>
      <c r="B31" s="34"/>
      <c r="C31" s="36"/>
      <c r="D31" s="32"/>
    </row>
    <row r="32" spans="1:4">
      <c r="A32" s="33" t="s">
        <v>41</v>
      </c>
      <c r="B32" s="34" t="s">
        <v>8</v>
      </c>
      <c r="C32" s="36">
        <f>C19</f>
        <v>2895.42</v>
      </c>
      <c r="D32" s="11"/>
    </row>
    <row r="33" spans="1:4">
      <c r="A33" s="33" t="s">
        <v>39</v>
      </c>
      <c r="B33" s="34" t="s">
        <v>9</v>
      </c>
      <c r="C33" s="36">
        <f>D5*D11*12</f>
        <v>0</v>
      </c>
      <c r="D33" s="11"/>
    </row>
    <row r="34" spans="1:4">
      <c r="A34" s="33" t="s">
        <v>40</v>
      </c>
      <c r="B34" s="34" t="s">
        <v>10</v>
      </c>
      <c r="C34" s="43">
        <v>0</v>
      </c>
      <c r="D34" s="11"/>
    </row>
    <row r="35" spans="1:4" s="12" customFormat="1" ht="15" customHeight="1">
      <c r="A35" s="103" t="s">
        <v>17</v>
      </c>
      <c r="B35" s="103"/>
      <c r="C35" s="44">
        <f>SUM(C24:C34)</f>
        <v>122344.67599999999</v>
      </c>
      <c r="D35" s="14"/>
    </row>
    <row r="36" spans="1:4" ht="13.5" customHeight="1">
      <c r="A36" s="104" t="s">
        <v>42</v>
      </c>
      <c r="B36" s="104"/>
      <c r="C36" s="104"/>
      <c r="D36" s="104"/>
    </row>
    <row r="37" spans="1:4" ht="32.25" customHeight="1">
      <c r="A37" s="33" t="s">
        <v>46</v>
      </c>
      <c r="B37" s="21" t="s">
        <v>43</v>
      </c>
      <c r="C37" s="44">
        <v>30765</v>
      </c>
      <c r="D37" s="40" t="s">
        <v>51</v>
      </c>
    </row>
    <row r="38" spans="1:4" ht="13.5" customHeight="1">
      <c r="A38" s="33" t="s">
        <v>18</v>
      </c>
      <c r="B38" s="21" t="s">
        <v>53</v>
      </c>
      <c r="C38" s="36">
        <v>133843</v>
      </c>
      <c r="D38" s="105" t="s">
        <v>44</v>
      </c>
    </row>
    <row r="39" spans="1:4" ht="14.25" customHeight="1">
      <c r="A39" s="33" t="s">
        <v>19</v>
      </c>
      <c r="B39" s="21" t="s">
        <v>54</v>
      </c>
      <c r="C39" s="36">
        <v>140483</v>
      </c>
      <c r="D39" s="105"/>
    </row>
    <row r="40" spans="1:4" ht="34.5" customHeight="1">
      <c r="A40" s="33" t="s">
        <v>47</v>
      </c>
      <c r="B40" s="21" t="s">
        <v>112</v>
      </c>
      <c r="C40" s="44">
        <f>C38-C39+C37</f>
        <v>24125</v>
      </c>
      <c r="D40" s="40" t="s">
        <v>51</v>
      </c>
    </row>
    <row r="41" spans="1:4">
      <c r="A41" s="33"/>
      <c r="B41" s="21" t="s">
        <v>48</v>
      </c>
      <c r="C41" s="42"/>
      <c r="D41" s="32"/>
    </row>
    <row r="42" spans="1:4">
      <c r="A42" s="106" t="s">
        <v>49</v>
      </c>
      <c r="B42" s="106"/>
      <c r="C42" s="106"/>
      <c r="D42" s="106"/>
    </row>
    <row r="43" spans="1:4" ht="16.5">
      <c r="A43" s="33"/>
      <c r="B43" s="21" t="s">
        <v>50</v>
      </c>
      <c r="C43" s="20">
        <v>0</v>
      </c>
      <c r="D43" s="32" t="s">
        <v>52</v>
      </c>
    </row>
    <row r="44" spans="1:4" ht="26.25" customHeight="1">
      <c r="A44" s="107" t="s">
        <v>59</v>
      </c>
      <c r="B44" s="108"/>
      <c r="C44" s="44">
        <f>(C14+C18)-(C27+C28+C29+C30+C31)</f>
        <v>51112.800000000003</v>
      </c>
      <c r="D44" s="30"/>
    </row>
    <row r="45" spans="1:4">
      <c r="D45" s="7"/>
    </row>
    <row r="46" spans="1:4" ht="25.5">
      <c r="A46" s="99" t="s">
        <v>55</v>
      </c>
      <c r="B46" s="99"/>
      <c r="C46" s="10" t="s">
        <v>68</v>
      </c>
      <c r="D46" s="28" t="s">
        <v>57</v>
      </c>
    </row>
    <row r="47" spans="1:4">
      <c r="D47" s="7"/>
    </row>
    <row r="48" spans="1:4" ht="25.5">
      <c r="B48" s="9" t="s">
        <v>56</v>
      </c>
      <c r="C48" s="10" t="s">
        <v>68</v>
      </c>
      <c r="D48" s="28" t="s">
        <v>114</v>
      </c>
    </row>
    <row r="49" spans="4:4">
      <c r="D49" s="7"/>
    </row>
    <row r="50" spans="4:4">
      <c r="D50" s="7"/>
    </row>
    <row r="51" spans="4:4">
      <c r="D51" s="7"/>
    </row>
    <row r="52" spans="4:4">
      <c r="D52" s="7"/>
    </row>
    <row r="53" spans="4:4">
      <c r="D53" s="7"/>
    </row>
  </sheetData>
  <mergeCells count="17">
    <mergeCell ref="A2:D2"/>
    <mergeCell ref="A4:D4"/>
    <mergeCell ref="A5:C5"/>
    <mergeCell ref="A6:C6"/>
    <mergeCell ref="A7:C7"/>
    <mergeCell ref="A46:B46"/>
    <mergeCell ref="A8:C8"/>
    <mergeCell ref="A9:C9"/>
    <mergeCell ref="A10:C10"/>
    <mergeCell ref="A11:C11"/>
    <mergeCell ref="A12:D12"/>
    <mergeCell ref="D16:D21"/>
    <mergeCell ref="A35:B35"/>
    <mergeCell ref="A36:D36"/>
    <mergeCell ref="D38:D39"/>
    <mergeCell ref="A42:D42"/>
    <mergeCell ref="A44:B44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2:D53"/>
  <sheetViews>
    <sheetView topLeftCell="A16" workbookViewId="0">
      <selection activeCell="B27" sqref="B27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</cols>
  <sheetData>
    <row r="2" spans="1:4" ht="27.75" customHeight="1">
      <c r="A2" s="109" t="s">
        <v>73</v>
      </c>
      <c r="B2" s="109"/>
      <c r="C2" s="109"/>
      <c r="D2" s="109"/>
    </row>
    <row r="3" spans="1:4" ht="5.25" customHeight="1">
      <c r="A3" s="2"/>
      <c r="B3" s="2"/>
      <c r="C3" s="2"/>
      <c r="D3" s="2"/>
    </row>
    <row r="4" spans="1:4" ht="12.75" customHeight="1">
      <c r="A4" s="110" t="s">
        <v>20</v>
      </c>
      <c r="B4" s="110"/>
      <c r="C4" s="110"/>
      <c r="D4" s="110"/>
    </row>
    <row r="5" spans="1:4">
      <c r="A5" s="111" t="s">
        <v>21</v>
      </c>
      <c r="B5" s="111"/>
      <c r="C5" s="111"/>
      <c r="D5" s="11">
        <v>410.4</v>
      </c>
    </row>
    <row r="6" spans="1:4" ht="12.75" customHeight="1">
      <c r="A6" s="112" t="s">
        <v>62</v>
      </c>
      <c r="B6" s="112"/>
      <c r="C6" s="112"/>
      <c r="D6" s="75" t="s">
        <v>135</v>
      </c>
    </row>
    <row r="7" spans="1:4" ht="12.75" customHeight="1">
      <c r="A7" s="111" t="s">
        <v>23</v>
      </c>
      <c r="B7" s="111"/>
      <c r="C7" s="111"/>
      <c r="D7" s="20">
        <v>10.81</v>
      </c>
    </row>
    <row r="8" spans="1:4" ht="12.75" customHeight="1">
      <c r="A8" s="100" t="s">
        <v>22</v>
      </c>
      <c r="B8" s="100"/>
      <c r="C8" s="100"/>
      <c r="D8" s="20" t="s">
        <v>136</v>
      </c>
    </row>
    <row r="9" spans="1:4" ht="12.75" customHeight="1">
      <c r="A9" s="100" t="s">
        <v>27</v>
      </c>
      <c r="B9" s="100"/>
      <c r="C9" s="100"/>
      <c r="D9" s="20">
        <v>3.95</v>
      </c>
    </row>
    <row r="10" spans="1:4" ht="12.75" customHeight="1">
      <c r="A10" s="100" t="s">
        <v>28</v>
      </c>
      <c r="B10" s="100"/>
      <c r="C10" s="100"/>
      <c r="D10" s="20">
        <v>0.65</v>
      </c>
    </row>
    <row r="11" spans="1:4" ht="12.75" customHeight="1">
      <c r="A11" s="100" t="s">
        <v>29</v>
      </c>
      <c r="B11" s="100"/>
      <c r="C11" s="100"/>
      <c r="D11" s="20">
        <v>0</v>
      </c>
    </row>
    <row r="12" spans="1:4" ht="15" customHeight="1">
      <c r="A12" s="101" t="s">
        <v>0</v>
      </c>
      <c r="B12" s="101"/>
      <c r="C12" s="101"/>
      <c r="D12" s="101"/>
    </row>
    <row r="13" spans="1:4" ht="24" customHeight="1">
      <c r="A13" s="31" t="s">
        <v>1</v>
      </c>
      <c r="B13" s="14" t="s">
        <v>2</v>
      </c>
      <c r="C13" s="15" t="s">
        <v>4</v>
      </c>
      <c r="D13" s="35" t="s">
        <v>3</v>
      </c>
    </row>
    <row r="14" spans="1:4" ht="42.75" customHeight="1">
      <c r="A14" s="33">
        <v>1</v>
      </c>
      <c r="B14" s="18" t="s">
        <v>115</v>
      </c>
      <c r="C14" s="77">
        <v>-13076</v>
      </c>
      <c r="D14" s="32" t="s">
        <v>5</v>
      </c>
    </row>
    <row r="15" spans="1:4">
      <c r="A15" s="33">
        <v>2</v>
      </c>
      <c r="B15" s="18" t="s">
        <v>26</v>
      </c>
      <c r="C15" s="20"/>
      <c r="D15" s="32"/>
    </row>
    <row r="16" spans="1:4" ht="16.5" customHeight="1">
      <c r="A16" s="33" t="s">
        <v>11</v>
      </c>
      <c r="B16" s="21" t="s">
        <v>24</v>
      </c>
      <c r="C16" s="36">
        <f>D5*D7*12</f>
        <v>53237.088000000003</v>
      </c>
      <c r="D16" s="102" t="s">
        <v>6</v>
      </c>
    </row>
    <row r="17" spans="1:4" ht="15.75" customHeight="1">
      <c r="A17" s="33" t="s">
        <v>12</v>
      </c>
      <c r="B17" s="21" t="s">
        <v>25</v>
      </c>
      <c r="C17" s="36">
        <v>157347</v>
      </c>
      <c r="D17" s="102"/>
    </row>
    <row r="18" spans="1:4" ht="25.5">
      <c r="A18" s="33" t="s">
        <v>13</v>
      </c>
      <c r="B18" s="21" t="s">
        <v>7</v>
      </c>
      <c r="C18" s="36">
        <f>D5*D9*12</f>
        <v>19452.96</v>
      </c>
      <c r="D18" s="102"/>
    </row>
    <row r="19" spans="1:4">
      <c r="A19" s="33" t="s">
        <v>14</v>
      </c>
      <c r="B19" s="21" t="s">
        <v>8</v>
      </c>
      <c r="C19" s="36">
        <f>D5*D10*12</f>
        <v>3201.12</v>
      </c>
      <c r="D19" s="102"/>
    </row>
    <row r="20" spans="1:4">
      <c r="A20" s="33" t="s">
        <v>15</v>
      </c>
      <c r="B20" s="21" t="s">
        <v>9</v>
      </c>
      <c r="C20" s="36">
        <f>D5*D11*12</f>
        <v>0</v>
      </c>
      <c r="D20" s="102"/>
    </row>
    <row r="21" spans="1:4">
      <c r="A21" s="33" t="s">
        <v>16</v>
      </c>
      <c r="B21" s="21" t="s">
        <v>10</v>
      </c>
      <c r="C21" s="43">
        <v>0</v>
      </c>
      <c r="D21" s="102"/>
    </row>
    <row r="22" spans="1:4">
      <c r="A22" s="33"/>
      <c r="B22" s="23" t="s">
        <v>17</v>
      </c>
      <c r="C22" s="85">
        <f>SUM(C16:C21)</f>
        <v>233238.16799999998</v>
      </c>
      <c r="D22" s="32"/>
    </row>
    <row r="23" spans="1:4" ht="15" customHeight="1">
      <c r="A23" s="33" t="s">
        <v>31</v>
      </c>
      <c r="B23" s="72" t="s">
        <v>138</v>
      </c>
      <c r="C23" s="20"/>
      <c r="D23" s="32"/>
    </row>
    <row r="24" spans="1:4">
      <c r="A24" s="33" t="s">
        <v>32</v>
      </c>
      <c r="B24" s="34" t="s">
        <v>24</v>
      </c>
      <c r="C24" s="36">
        <f>D5*D7*12</f>
        <v>53237.088000000003</v>
      </c>
      <c r="D24" s="32"/>
    </row>
    <row r="25" spans="1:4" ht="25.5">
      <c r="A25" s="33" t="s">
        <v>33</v>
      </c>
      <c r="B25" s="34" t="s">
        <v>25</v>
      </c>
      <c r="C25" s="36">
        <f>C17</f>
        <v>157347</v>
      </c>
      <c r="D25" s="32"/>
    </row>
    <row r="26" spans="1:4" ht="25.5">
      <c r="A26" s="33" t="s">
        <v>34</v>
      </c>
      <c r="B26" s="34" t="s">
        <v>7</v>
      </c>
      <c r="C26" s="20"/>
      <c r="D26" s="32"/>
    </row>
    <row r="27" spans="1:4" ht="14.25" customHeight="1">
      <c r="A27" s="25" t="s">
        <v>35</v>
      </c>
      <c r="B27" s="74" t="s">
        <v>139</v>
      </c>
      <c r="C27" s="36">
        <v>9946</v>
      </c>
      <c r="D27" s="32"/>
    </row>
    <row r="28" spans="1:4" ht="13.5" customHeight="1">
      <c r="A28" s="25" t="s">
        <v>36</v>
      </c>
      <c r="B28" s="34"/>
      <c r="C28" s="36">
        <v>0</v>
      </c>
      <c r="D28" s="32"/>
    </row>
    <row r="29" spans="1:4" ht="14.25" customHeight="1">
      <c r="A29" s="25" t="s">
        <v>37</v>
      </c>
      <c r="B29" s="34"/>
      <c r="C29" s="36">
        <v>0</v>
      </c>
      <c r="D29" s="32"/>
    </row>
    <row r="30" spans="1:4" ht="14.25" customHeight="1">
      <c r="A30" s="25" t="s">
        <v>38</v>
      </c>
      <c r="B30" s="34"/>
      <c r="C30" s="36">
        <v>0</v>
      </c>
      <c r="D30" s="32"/>
    </row>
    <row r="31" spans="1:4" ht="14.25" customHeight="1">
      <c r="A31" s="25" t="s">
        <v>60</v>
      </c>
      <c r="B31" s="34"/>
      <c r="C31" s="36"/>
      <c r="D31" s="32"/>
    </row>
    <row r="32" spans="1:4">
      <c r="A32" s="33" t="s">
        <v>41</v>
      </c>
      <c r="B32" s="34" t="s">
        <v>8</v>
      </c>
      <c r="C32" s="36">
        <f>C19</f>
        <v>3201.12</v>
      </c>
      <c r="D32" s="11"/>
    </row>
    <row r="33" spans="1:4">
      <c r="A33" s="33" t="s">
        <v>39</v>
      </c>
      <c r="B33" s="34" t="s">
        <v>9</v>
      </c>
      <c r="C33" s="36">
        <f>D5*D11*12</f>
        <v>0</v>
      </c>
      <c r="D33" s="11"/>
    </row>
    <row r="34" spans="1:4">
      <c r="A34" s="33" t="s">
        <v>40</v>
      </c>
      <c r="B34" s="34" t="s">
        <v>10</v>
      </c>
      <c r="C34" s="43">
        <v>0</v>
      </c>
      <c r="D34" s="11"/>
    </row>
    <row r="35" spans="1:4" s="12" customFormat="1" ht="15" customHeight="1">
      <c r="A35" s="103" t="s">
        <v>17</v>
      </c>
      <c r="B35" s="103"/>
      <c r="C35" s="85">
        <f>SUM(C24:C34)</f>
        <v>223731.20799999998</v>
      </c>
      <c r="D35" s="14"/>
    </row>
    <row r="36" spans="1:4" ht="13.5" customHeight="1">
      <c r="A36" s="104" t="s">
        <v>42</v>
      </c>
      <c r="B36" s="104"/>
      <c r="C36" s="104"/>
      <c r="D36" s="104"/>
    </row>
    <row r="37" spans="1:4" ht="32.25" customHeight="1">
      <c r="A37" s="33" t="s">
        <v>46</v>
      </c>
      <c r="B37" s="21" t="s">
        <v>43</v>
      </c>
      <c r="C37" s="85">
        <v>7817</v>
      </c>
      <c r="D37" s="40" t="s">
        <v>51</v>
      </c>
    </row>
    <row r="38" spans="1:4" ht="13.5" customHeight="1">
      <c r="A38" s="33" t="s">
        <v>18</v>
      </c>
      <c r="B38" s="21" t="s">
        <v>53</v>
      </c>
      <c r="C38" s="36">
        <v>233042</v>
      </c>
      <c r="D38" s="105" t="s">
        <v>44</v>
      </c>
    </row>
    <row r="39" spans="1:4" ht="14.25" customHeight="1">
      <c r="A39" s="33" t="s">
        <v>19</v>
      </c>
      <c r="B39" s="21" t="s">
        <v>54</v>
      </c>
      <c r="C39" s="36">
        <v>234404</v>
      </c>
      <c r="D39" s="105"/>
    </row>
    <row r="40" spans="1:4" ht="34.5" customHeight="1">
      <c r="A40" s="33" t="s">
        <v>47</v>
      </c>
      <c r="B40" s="21" t="s">
        <v>45</v>
      </c>
      <c r="C40" s="85">
        <f>C38-C39+C37</f>
        <v>6455</v>
      </c>
      <c r="D40" s="40" t="s">
        <v>51</v>
      </c>
    </row>
    <row r="41" spans="1:4">
      <c r="A41" s="33"/>
      <c r="B41" s="21" t="s">
        <v>48</v>
      </c>
      <c r="C41" s="42"/>
      <c r="D41" s="32"/>
    </row>
    <row r="42" spans="1:4">
      <c r="A42" s="106" t="s">
        <v>49</v>
      </c>
      <c r="B42" s="106"/>
      <c r="C42" s="106"/>
      <c r="D42" s="106"/>
    </row>
    <row r="43" spans="1:4" ht="16.5">
      <c r="A43" s="33"/>
      <c r="B43" s="21" t="s">
        <v>50</v>
      </c>
      <c r="C43" s="20">
        <v>0</v>
      </c>
      <c r="D43" s="32" t="s">
        <v>52</v>
      </c>
    </row>
    <row r="44" spans="1:4" ht="26.25" customHeight="1">
      <c r="A44" s="107" t="s">
        <v>123</v>
      </c>
      <c r="B44" s="108"/>
      <c r="C44" s="85">
        <f>(C14+C18)-(C27+C28+C29+C30+C31)</f>
        <v>-3569.0400000000009</v>
      </c>
      <c r="D44" s="30"/>
    </row>
    <row r="45" spans="1:4">
      <c r="D45" s="7"/>
    </row>
    <row r="46" spans="1:4" ht="25.5">
      <c r="A46" s="99" t="s">
        <v>55</v>
      </c>
      <c r="B46" s="99"/>
      <c r="C46" s="10" t="s">
        <v>68</v>
      </c>
      <c r="D46" s="28" t="s">
        <v>57</v>
      </c>
    </row>
    <row r="47" spans="1:4">
      <c r="D47" s="7"/>
    </row>
    <row r="48" spans="1:4" ht="25.5">
      <c r="B48" s="9" t="s">
        <v>56</v>
      </c>
      <c r="C48" s="10" t="s">
        <v>68</v>
      </c>
      <c r="D48" s="7"/>
    </row>
    <row r="49" spans="4:4">
      <c r="D49" s="7"/>
    </row>
    <row r="50" spans="4:4">
      <c r="D50" s="7"/>
    </row>
    <row r="51" spans="4:4">
      <c r="D51" s="7"/>
    </row>
    <row r="52" spans="4:4">
      <c r="D52" s="7"/>
    </row>
    <row r="53" spans="4:4">
      <c r="D53" s="7"/>
    </row>
  </sheetData>
  <mergeCells count="17">
    <mergeCell ref="A2:D2"/>
    <mergeCell ref="A4:D4"/>
    <mergeCell ref="A5:C5"/>
    <mergeCell ref="A6:C6"/>
    <mergeCell ref="A7:C7"/>
    <mergeCell ref="A46:B46"/>
    <mergeCell ref="A8:C8"/>
    <mergeCell ref="A9:C9"/>
    <mergeCell ref="A10:C10"/>
    <mergeCell ref="A11:C11"/>
    <mergeCell ref="A12:D12"/>
    <mergeCell ref="D16:D21"/>
    <mergeCell ref="A35:B35"/>
    <mergeCell ref="A36:D36"/>
    <mergeCell ref="D38:D39"/>
    <mergeCell ref="A42:D42"/>
    <mergeCell ref="A44:B44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2:D51"/>
  <sheetViews>
    <sheetView topLeftCell="A4" workbookViewId="0">
      <selection activeCell="B21" sqref="B21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</cols>
  <sheetData>
    <row r="2" spans="1:4" ht="22.5" customHeight="1">
      <c r="A2" s="109" t="s">
        <v>72</v>
      </c>
      <c r="B2" s="109"/>
      <c r="C2" s="109"/>
      <c r="D2" s="109"/>
    </row>
    <row r="3" spans="1:4" ht="5.25" customHeight="1">
      <c r="A3" s="2"/>
      <c r="B3" s="2"/>
      <c r="C3" s="2"/>
      <c r="D3" s="2"/>
    </row>
    <row r="4" spans="1:4" ht="12.75" customHeight="1">
      <c r="A4" s="110" t="s">
        <v>20</v>
      </c>
      <c r="B4" s="110"/>
      <c r="C4" s="110"/>
      <c r="D4" s="110"/>
    </row>
    <row r="5" spans="1:4">
      <c r="A5" s="111" t="s">
        <v>21</v>
      </c>
      <c r="B5" s="111"/>
      <c r="C5" s="111"/>
      <c r="D5" s="11">
        <v>280.10000000000002</v>
      </c>
    </row>
    <row r="6" spans="1:4" ht="12.75" customHeight="1">
      <c r="A6" s="112" t="s">
        <v>62</v>
      </c>
      <c r="B6" s="112"/>
      <c r="C6" s="112"/>
      <c r="D6" s="20">
        <v>18.45</v>
      </c>
    </row>
    <row r="7" spans="1:4" ht="12.75" customHeight="1">
      <c r="A7" s="111" t="s">
        <v>23</v>
      </c>
      <c r="B7" s="111"/>
      <c r="C7" s="111"/>
      <c r="D7" s="20">
        <v>9.19</v>
      </c>
    </row>
    <row r="8" spans="1:4" ht="24" customHeight="1">
      <c r="A8" s="100" t="s">
        <v>132</v>
      </c>
      <c r="B8" s="100"/>
      <c r="C8" s="100"/>
      <c r="D8" s="20">
        <v>8.3000000000000007</v>
      </c>
    </row>
    <row r="9" spans="1:4" ht="12.75" customHeight="1">
      <c r="A9" s="100" t="s">
        <v>28</v>
      </c>
      <c r="B9" s="100"/>
      <c r="C9" s="100"/>
      <c r="D9" s="20">
        <v>0.96</v>
      </c>
    </row>
    <row r="10" spans="1:4" ht="12.75" customHeight="1">
      <c r="A10" s="100" t="s">
        <v>29</v>
      </c>
      <c r="B10" s="100"/>
      <c r="C10" s="100"/>
      <c r="D10" s="20">
        <v>0</v>
      </c>
    </row>
    <row r="11" spans="1:4" ht="15" customHeight="1">
      <c r="A11" s="101" t="s">
        <v>0</v>
      </c>
      <c r="B11" s="101"/>
      <c r="C11" s="101"/>
      <c r="D11" s="101"/>
    </row>
    <row r="12" spans="1:4" ht="24" customHeight="1">
      <c r="A12" s="31" t="s">
        <v>1</v>
      </c>
      <c r="B12" s="14" t="s">
        <v>2</v>
      </c>
      <c r="C12" s="15" t="s">
        <v>4</v>
      </c>
      <c r="D12" s="35" t="s">
        <v>3</v>
      </c>
    </row>
    <row r="13" spans="1:4" ht="42.75" customHeight="1">
      <c r="A13" s="33">
        <v>1</v>
      </c>
      <c r="B13" s="18" t="s">
        <v>110</v>
      </c>
      <c r="C13" s="77">
        <v>-26807</v>
      </c>
      <c r="D13" s="32" t="s">
        <v>5</v>
      </c>
    </row>
    <row r="14" spans="1:4">
      <c r="A14" s="33">
        <v>2</v>
      </c>
      <c r="B14" s="18" t="s">
        <v>26</v>
      </c>
      <c r="C14" s="20"/>
      <c r="D14" s="32"/>
    </row>
    <row r="15" spans="1:4" s="64" customFormat="1" ht="16.5" customHeight="1">
      <c r="A15" s="68" t="s">
        <v>11</v>
      </c>
      <c r="B15" s="69" t="s">
        <v>24</v>
      </c>
      <c r="C15" s="43">
        <f>D5*D7*12</f>
        <v>30889.428</v>
      </c>
      <c r="D15" s="129" t="s">
        <v>6</v>
      </c>
    </row>
    <row r="16" spans="1:4" s="67" customFormat="1" ht="15.75" customHeight="1">
      <c r="A16" s="68" t="s">
        <v>12</v>
      </c>
      <c r="B16" s="69" t="s">
        <v>133</v>
      </c>
      <c r="C16" s="43">
        <f>D5*D8*12</f>
        <v>27897.960000000006</v>
      </c>
      <c r="D16" s="129"/>
    </row>
    <row r="17" spans="1:4" s="67" customFormat="1" ht="25.5">
      <c r="A17" s="68" t="s">
        <v>13</v>
      </c>
      <c r="B17" s="69" t="s">
        <v>7</v>
      </c>
      <c r="C17" s="43">
        <f>D5*D8*12</f>
        <v>27897.960000000006</v>
      </c>
      <c r="D17" s="129"/>
    </row>
    <row r="18" spans="1:4" s="67" customFormat="1">
      <c r="A18" s="68" t="s">
        <v>14</v>
      </c>
      <c r="B18" s="69" t="s">
        <v>9</v>
      </c>
      <c r="C18" s="43">
        <f>D5*D10*12</f>
        <v>0</v>
      </c>
      <c r="D18" s="129"/>
    </row>
    <row r="19" spans="1:4" s="67" customFormat="1">
      <c r="A19" s="68" t="s">
        <v>15</v>
      </c>
      <c r="B19" s="69" t="s">
        <v>10</v>
      </c>
      <c r="C19" s="43">
        <v>0</v>
      </c>
      <c r="D19" s="129"/>
    </row>
    <row r="20" spans="1:4" s="67" customFormat="1">
      <c r="A20" s="68"/>
      <c r="B20" s="70" t="s">
        <v>17</v>
      </c>
      <c r="C20" s="80">
        <f>SUM(C15:C19)</f>
        <v>86685.348000000013</v>
      </c>
      <c r="D20" s="71"/>
    </row>
    <row r="21" spans="1:4" ht="15" customHeight="1">
      <c r="A21" s="33" t="s">
        <v>31</v>
      </c>
      <c r="B21" s="72" t="s">
        <v>138</v>
      </c>
      <c r="C21" s="20"/>
      <c r="D21" s="32"/>
    </row>
    <row r="22" spans="1:4">
      <c r="A22" s="33" t="s">
        <v>32</v>
      </c>
      <c r="B22" s="34" t="s">
        <v>24</v>
      </c>
      <c r="C22" s="36">
        <f>D5*D7*12</f>
        <v>30889.428</v>
      </c>
      <c r="D22" s="32"/>
    </row>
    <row r="23" spans="1:4" ht="25.5">
      <c r="A23" s="33" t="s">
        <v>33</v>
      </c>
      <c r="B23" s="34" t="s">
        <v>25</v>
      </c>
      <c r="C23" s="36">
        <f>C16</f>
        <v>27897.960000000006</v>
      </c>
      <c r="D23" s="32"/>
    </row>
    <row r="24" spans="1:4" ht="25.5">
      <c r="A24" s="33" t="s">
        <v>34</v>
      </c>
      <c r="B24" s="34" t="s">
        <v>7</v>
      </c>
      <c r="C24" s="20"/>
      <c r="D24" s="32"/>
    </row>
    <row r="25" spans="1:4" ht="14.25" customHeight="1">
      <c r="A25" s="25" t="s">
        <v>35</v>
      </c>
      <c r="B25" s="34"/>
      <c r="C25" s="36">
        <v>0</v>
      </c>
      <c r="D25" s="32"/>
    </row>
    <row r="26" spans="1:4" ht="13.5" customHeight="1">
      <c r="A26" s="25" t="s">
        <v>36</v>
      </c>
      <c r="B26" s="34"/>
      <c r="C26" s="36">
        <v>0</v>
      </c>
      <c r="D26" s="32"/>
    </row>
    <row r="27" spans="1:4" ht="14.25" customHeight="1">
      <c r="A27" s="25" t="s">
        <v>37</v>
      </c>
      <c r="B27" s="34"/>
      <c r="C27" s="36">
        <v>0</v>
      </c>
      <c r="D27" s="32"/>
    </row>
    <row r="28" spans="1:4" ht="14.25" customHeight="1">
      <c r="A28" s="25" t="s">
        <v>38</v>
      </c>
      <c r="B28" s="34"/>
      <c r="C28" s="36">
        <v>0</v>
      </c>
      <c r="D28" s="32"/>
    </row>
    <row r="29" spans="1:4" ht="14.25" customHeight="1">
      <c r="A29" s="25" t="s">
        <v>60</v>
      </c>
      <c r="B29" s="34"/>
      <c r="C29" s="36"/>
      <c r="D29" s="32"/>
    </row>
    <row r="30" spans="1:4">
      <c r="A30" s="33" t="s">
        <v>41</v>
      </c>
      <c r="B30" s="34" t="s">
        <v>8</v>
      </c>
      <c r="C30" s="43">
        <f>D5*D9*12</f>
        <v>3226.7520000000004</v>
      </c>
      <c r="D30" s="11"/>
    </row>
    <row r="31" spans="1:4">
      <c r="A31" s="33" t="s">
        <v>39</v>
      </c>
      <c r="B31" s="34" t="s">
        <v>9</v>
      </c>
      <c r="C31" s="36">
        <f>D5*D10*12</f>
        <v>0</v>
      </c>
      <c r="D31" s="11"/>
    </row>
    <row r="32" spans="1:4">
      <c r="A32" s="33" t="s">
        <v>40</v>
      </c>
      <c r="B32" s="34" t="s">
        <v>10</v>
      </c>
      <c r="C32" s="43">
        <v>0</v>
      </c>
      <c r="D32" s="11"/>
    </row>
    <row r="33" spans="1:4" s="12" customFormat="1" ht="15" customHeight="1">
      <c r="A33" s="103" t="s">
        <v>17</v>
      </c>
      <c r="B33" s="103"/>
      <c r="C33" s="80">
        <f>SUM(C22:C32)</f>
        <v>62014.140000000007</v>
      </c>
      <c r="D33" s="14"/>
    </row>
    <row r="34" spans="1:4" ht="13.5" customHeight="1">
      <c r="A34" s="104" t="s">
        <v>42</v>
      </c>
      <c r="B34" s="104"/>
      <c r="C34" s="104"/>
      <c r="D34" s="104"/>
    </row>
    <row r="35" spans="1:4" ht="32.25" customHeight="1">
      <c r="A35" s="33" t="s">
        <v>46</v>
      </c>
      <c r="B35" s="21" t="s">
        <v>43</v>
      </c>
      <c r="C35" s="80">
        <v>0</v>
      </c>
      <c r="D35" s="40" t="s">
        <v>51</v>
      </c>
    </row>
    <row r="36" spans="1:4" ht="13.5" customHeight="1">
      <c r="A36" s="33" t="s">
        <v>18</v>
      </c>
      <c r="B36" s="21" t="s">
        <v>53</v>
      </c>
      <c r="C36" s="36">
        <v>61815</v>
      </c>
      <c r="D36" s="105" t="s">
        <v>44</v>
      </c>
    </row>
    <row r="37" spans="1:4" ht="14.25" customHeight="1">
      <c r="A37" s="33" t="s">
        <v>19</v>
      </c>
      <c r="B37" s="21" t="s">
        <v>54</v>
      </c>
      <c r="C37" s="36">
        <v>61815</v>
      </c>
      <c r="D37" s="105"/>
    </row>
    <row r="38" spans="1:4" ht="34.5" customHeight="1">
      <c r="A38" s="33" t="s">
        <v>47</v>
      </c>
      <c r="B38" s="21" t="s">
        <v>45</v>
      </c>
      <c r="C38" s="80">
        <f>C36-C37+C35</f>
        <v>0</v>
      </c>
      <c r="D38" s="40" t="s">
        <v>51</v>
      </c>
    </row>
    <row r="39" spans="1:4">
      <c r="A39" s="33"/>
      <c r="B39" s="21" t="s">
        <v>48</v>
      </c>
      <c r="C39" s="42"/>
      <c r="D39" s="32"/>
    </row>
    <row r="40" spans="1:4">
      <c r="A40" s="106" t="s">
        <v>49</v>
      </c>
      <c r="B40" s="106"/>
      <c r="C40" s="106"/>
      <c r="D40" s="106"/>
    </row>
    <row r="41" spans="1:4" ht="16.5">
      <c r="A41" s="33"/>
      <c r="B41" s="21" t="s">
        <v>50</v>
      </c>
      <c r="C41" s="20">
        <v>0</v>
      </c>
      <c r="D41" s="32" t="s">
        <v>52</v>
      </c>
    </row>
    <row r="42" spans="1:4" ht="26.25" customHeight="1">
      <c r="A42" s="107" t="s">
        <v>123</v>
      </c>
      <c r="B42" s="108"/>
      <c r="C42" s="80">
        <f>(C13+C17)-(C25+C26+C27+C28+C29)</f>
        <v>1090.9600000000064</v>
      </c>
      <c r="D42" s="30"/>
    </row>
    <row r="43" spans="1:4">
      <c r="D43" s="7"/>
    </row>
    <row r="44" spans="1:4" ht="25.5">
      <c r="A44" s="99" t="s">
        <v>55</v>
      </c>
      <c r="B44" s="99"/>
      <c r="C44" s="10" t="s">
        <v>68</v>
      </c>
      <c r="D44" s="28" t="s">
        <v>57</v>
      </c>
    </row>
    <row r="45" spans="1:4">
      <c r="D45" s="7"/>
    </row>
    <row r="46" spans="1:4" ht="25.5">
      <c r="B46" s="9" t="s">
        <v>56</v>
      </c>
      <c r="C46" s="10" t="s">
        <v>68</v>
      </c>
      <c r="D46" s="82" t="s">
        <v>134</v>
      </c>
    </row>
    <row r="47" spans="1:4">
      <c r="D47" s="7"/>
    </row>
    <row r="48" spans="1:4">
      <c r="D48" s="7"/>
    </row>
    <row r="49" spans="4:4">
      <c r="D49" s="7"/>
    </row>
    <row r="50" spans="4:4">
      <c r="D50" s="7"/>
    </row>
    <row r="51" spans="4:4">
      <c r="D51" s="7"/>
    </row>
  </sheetData>
  <mergeCells count="16">
    <mergeCell ref="A2:D2"/>
    <mergeCell ref="A4:D4"/>
    <mergeCell ref="A5:C5"/>
    <mergeCell ref="A6:C6"/>
    <mergeCell ref="A7:C7"/>
    <mergeCell ref="A44:B44"/>
    <mergeCell ref="A8:C8"/>
    <mergeCell ref="A9:C9"/>
    <mergeCell ref="A10:C10"/>
    <mergeCell ref="A11:D11"/>
    <mergeCell ref="D15:D19"/>
    <mergeCell ref="A33:B33"/>
    <mergeCell ref="A34:D34"/>
    <mergeCell ref="D36:D37"/>
    <mergeCell ref="A40:D40"/>
    <mergeCell ref="A42:B42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2:D53"/>
  <sheetViews>
    <sheetView topLeftCell="A16" workbookViewId="0">
      <selection activeCell="D29" sqref="D29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</cols>
  <sheetData>
    <row r="2" spans="1:4" ht="22.5" customHeight="1">
      <c r="A2" s="109" t="s">
        <v>71</v>
      </c>
      <c r="B2" s="109"/>
      <c r="C2" s="109"/>
      <c r="D2" s="109"/>
    </row>
    <row r="3" spans="1:4" ht="5.25" customHeight="1">
      <c r="A3" s="2"/>
      <c r="B3" s="2"/>
      <c r="C3" s="2"/>
      <c r="D3" s="2"/>
    </row>
    <row r="4" spans="1:4" ht="12.75" customHeight="1">
      <c r="A4" s="110" t="s">
        <v>20</v>
      </c>
      <c r="B4" s="110"/>
      <c r="C4" s="110"/>
      <c r="D4" s="110"/>
    </row>
    <row r="5" spans="1:4">
      <c r="A5" s="111" t="s">
        <v>21</v>
      </c>
      <c r="B5" s="111"/>
      <c r="C5" s="111"/>
      <c r="D5" s="11">
        <v>1284.3</v>
      </c>
    </row>
    <row r="6" spans="1:4" ht="12.75" customHeight="1">
      <c r="A6" s="112" t="s">
        <v>62</v>
      </c>
      <c r="B6" s="112"/>
      <c r="C6" s="112"/>
      <c r="D6" s="75">
        <f>D7+D8+D9+D10</f>
        <v>18.82</v>
      </c>
    </row>
    <row r="7" spans="1:4" ht="12.75" customHeight="1">
      <c r="A7" s="111" t="s">
        <v>23</v>
      </c>
      <c r="B7" s="111"/>
      <c r="C7" s="111"/>
      <c r="D7" s="20">
        <v>10.81</v>
      </c>
    </row>
    <row r="8" spans="1:4" ht="12.75" customHeight="1">
      <c r="A8" s="100" t="s">
        <v>22</v>
      </c>
      <c r="B8" s="100"/>
      <c r="C8" s="100"/>
      <c r="D8" s="20">
        <v>4.8</v>
      </c>
    </row>
    <row r="9" spans="1:4" ht="12.75" customHeight="1">
      <c r="A9" s="100" t="s">
        <v>27</v>
      </c>
      <c r="B9" s="100"/>
      <c r="C9" s="100"/>
      <c r="D9" s="20">
        <v>3</v>
      </c>
    </row>
    <row r="10" spans="1:4" ht="12.75" customHeight="1">
      <c r="A10" s="100" t="s">
        <v>28</v>
      </c>
      <c r="B10" s="100"/>
      <c r="C10" s="100"/>
      <c r="D10" s="20">
        <v>0.21</v>
      </c>
    </row>
    <row r="11" spans="1:4" ht="12.75" customHeight="1">
      <c r="A11" s="100" t="s">
        <v>29</v>
      </c>
      <c r="B11" s="100"/>
      <c r="C11" s="100"/>
      <c r="D11" s="20">
        <v>0</v>
      </c>
    </row>
    <row r="12" spans="1:4" ht="15" customHeight="1">
      <c r="A12" s="101" t="s">
        <v>0</v>
      </c>
      <c r="B12" s="101"/>
      <c r="C12" s="101"/>
      <c r="D12" s="101"/>
    </row>
    <row r="13" spans="1:4" ht="24" customHeight="1">
      <c r="A13" s="31" t="s">
        <v>1</v>
      </c>
      <c r="B13" s="14" t="s">
        <v>2</v>
      </c>
      <c r="C13" s="15" t="s">
        <v>4</v>
      </c>
      <c r="D13" s="35" t="s">
        <v>3</v>
      </c>
    </row>
    <row r="14" spans="1:4" ht="42.75" customHeight="1">
      <c r="A14" s="33">
        <v>1</v>
      </c>
      <c r="B14" s="18" t="s">
        <v>115</v>
      </c>
      <c r="C14" s="77">
        <v>42173</v>
      </c>
      <c r="D14" s="32" t="s">
        <v>5</v>
      </c>
    </row>
    <row r="15" spans="1:4">
      <c r="A15" s="33">
        <v>2</v>
      </c>
      <c r="B15" s="18" t="s">
        <v>26</v>
      </c>
      <c r="C15" s="20"/>
      <c r="D15" s="32"/>
    </row>
    <row r="16" spans="1:4" ht="16.5" customHeight="1">
      <c r="A16" s="33" t="s">
        <v>11</v>
      </c>
      <c r="B16" s="21" t="s">
        <v>24</v>
      </c>
      <c r="C16" s="36">
        <f>D5*D7*12</f>
        <v>166599.39600000001</v>
      </c>
      <c r="D16" s="102" t="s">
        <v>6</v>
      </c>
    </row>
    <row r="17" spans="1:4" ht="15.75" customHeight="1">
      <c r="A17" s="33" t="s">
        <v>12</v>
      </c>
      <c r="B17" s="21" t="s">
        <v>25</v>
      </c>
      <c r="C17" s="36">
        <f>D5*D8*12</f>
        <v>73975.679999999993</v>
      </c>
      <c r="D17" s="102"/>
    </row>
    <row r="18" spans="1:4" ht="25.5">
      <c r="A18" s="33" t="s">
        <v>13</v>
      </c>
      <c r="B18" s="21" t="s">
        <v>7</v>
      </c>
      <c r="C18" s="36">
        <f>D5*D9*12</f>
        <v>46234.799999999996</v>
      </c>
      <c r="D18" s="102"/>
    </row>
    <row r="19" spans="1:4">
      <c r="A19" s="33" t="s">
        <v>14</v>
      </c>
      <c r="B19" s="21" t="s">
        <v>8</v>
      </c>
      <c r="C19" s="36">
        <f>D5*D10*12</f>
        <v>3236.4359999999997</v>
      </c>
      <c r="D19" s="102"/>
    </row>
    <row r="20" spans="1:4">
      <c r="A20" s="33" t="s">
        <v>15</v>
      </c>
      <c r="B20" s="21" t="s">
        <v>9</v>
      </c>
      <c r="C20" s="36">
        <f>D5*D11*12</f>
        <v>0</v>
      </c>
      <c r="D20" s="102"/>
    </row>
    <row r="21" spans="1:4">
      <c r="A21" s="33" t="s">
        <v>16</v>
      </c>
      <c r="B21" s="21" t="s">
        <v>10</v>
      </c>
      <c r="C21" s="43">
        <v>0</v>
      </c>
      <c r="D21" s="102"/>
    </row>
    <row r="22" spans="1:4">
      <c r="A22" s="33"/>
      <c r="B22" s="23" t="s">
        <v>17</v>
      </c>
      <c r="C22" s="80">
        <f>SUM(C16:C21)</f>
        <v>290046.31199999998</v>
      </c>
      <c r="D22" s="32"/>
    </row>
    <row r="23" spans="1:4" ht="15" customHeight="1">
      <c r="A23" s="33" t="s">
        <v>31</v>
      </c>
      <c r="B23" s="72" t="s">
        <v>138</v>
      </c>
      <c r="C23" s="20"/>
      <c r="D23" s="32"/>
    </row>
    <row r="24" spans="1:4">
      <c r="A24" s="33" t="s">
        <v>32</v>
      </c>
      <c r="B24" s="34" t="s">
        <v>24</v>
      </c>
      <c r="C24" s="36">
        <f>D5*D7*12</f>
        <v>166599.39600000001</v>
      </c>
      <c r="D24" s="32"/>
    </row>
    <row r="25" spans="1:4" ht="25.5">
      <c r="A25" s="33" t="s">
        <v>33</v>
      </c>
      <c r="B25" s="34" t="s">
        <v>25</v>
      </c>
      <c r="C25" s="36">
        <f>C17</f>
        <v>73975.679999999993</v>
      </c>
      <c r="D25" s="32"/>
    </row>
    <row r="26" spans="1:4" ht="25.5">
      <c r="A26" s="33" t="s">
        <v>34</v>
      </c>
      <c r="B26" s="34" t="s">
        <v>7</v>
      </c>
      <c r="C26" s="20"/>
      <c r="D26" s="32"/>
    </row>
    <row r="27" spans="1:4" ht="14.25" customHeight="1">
      <c r="A27" s="25" t="s">
        <v>35</v>
      </c>
      <c r="B27" s="74" t="s">
        <v>128</v>
      </c>
      <c r="C27" s="36">
        <v>32885</v>
      </c>
      <c r="D27" s="32"/>
    </row>
    <row r="28" spans="1:4" ht="13.5" customHeight="1">
      <c r="A28" s="25" t="s">
        <v>36</v>
      </c>
      <c r="B28" s="34"/>
      <c r="C28" s="36">
        <v>0</v>
      </c>
      <c r="D28" s="32"/>
    </row>
    <row r="29" spans="1:4" ht="14.25" customHeight="1">
      <c r="A29" s="25" t="s">
        <v>37</v>
      </c>
      <c r="B29" s="34"/>
      <c r="C29" s="36">
        <v>0</v>
      </c>
      <c r="D29" s="32"/>
    </row>
    <row r="30" spans="1:4" ht="14.25" customHeight="1">
      <c r="A30" s="25" t="s">
        <v>38</v>
      </c>
      <c r="B30" s="34"/>
      <c r="C30" s="36">
        <v>0</v>
      </c>
      <c r="D30" s="32"/>
    </row>
    <row r="31" spans="1:4" ht="14.25" customHeight="1">
      <c r="A31" s="25" t="s">
        <v>60</v>
      </c>
      <c r="B31" s="34"/>
      <c r="C31" s="36"/>
      <c r="D31" s="32"/>
    </row>
    <row r="32" spans="1:4">
      <c r="A32" s="33" t="s">
        <v>41</v>
      </c>
      <c r="B32" s="34" t="s">
        <v>8</v>
      </c>
      <c r="C32" s="36">
        <f>C19</f>
        <v>3236.4359999999997</v>
      </c>
      <c r="D32" s="11"/>
    </row>
    <row r="33" spans="1:4">
      <c r="A33" s="33" t="s">
        <v>39</v>
      </c>
      <c r="B33" s="34" t="s">
        <v>9</v>
      </c>
      <c r="C33" s="36">
        <f>D5*D11*12</f>
        <v>0</v>
      </c>
      <c r="D33" s="11"/>
    </row>
    <row r="34" spans="1:4">
      <c r="A34" s="33" t="s">
        <v>40</v>
      </c>
      <c r="B34" s="34" t="s">
        <v>10</v>
      </c>
      <c r="C34" s="43">
        <v>0</v>
      </c>
      <c r="D34" s="11"/>
    </row>
    <row r="35" spans="1:4" s="12" customFormat="1" ht="15" customHeight="1">
      <c r="A35" s="103" t="s">
        <v>17</v>
      </c>
      <c r="B35" s="103"/>
      <c r="C35" s="80">
        <f>SUM(C24:C34)</f>
        <v>276696.51199999999</v>
      </c>
      <c r="D35" s="14"/>
    </row>
    <row r="36" spans="1:4" ht="13.5" customHeight="1">
      <c r="A36" s="104" t="s">
        <v>42</v>
      </c>
      <c r="B36" s="104"/>
      <c r="C36" s="104"/>
      <c r="D36" s="104"/>
    </row>
    <row r="37" spans="1:4" ht="32.25" customHeight="1">
      <c r="A37" s="33" t="s">
        <v>46</v>
      </c>
      <c r="B37" s="21" t="s">
        <v>43</v>
      </c>
      <c r="C37" s="78">
        <v>24572</v>
      </c>
      <c r="D37" s="40" t="s">
        <v>51</v>
      </c>
    </row>
    <row r="38" spans="1:4" ht="13.5" customHeight="1">
      <c r="A38" s="33" t="s">
        <v>18</v>
      </c>
      <c r="B38" s="21" t="s">
        <v>53</v>
      </c>
      <c r="C38" s="36">
        <v>288850</v>
      </c>
      <c r="D38" s="105" t="s">
        <v>44</v>
      </c>
    </row>
    <row r="39" spans="1:4" ht="14.25" customHeight="1">
      <c r="A39" s="33" t="s">
        <v>19</v>
      </c>
      <c r="B39" s="21" t="s">
        <v>54</v>
      </c>
      <c r="C39" s="36">
        <v>288734</v>
      </c>
      <c r="D39" s="105"/>
    </row>
    <row r="40" spans="1:4" ht="34.5" customHeight="1">
      <c r="A40" s="33" t="s">
        <v>47</v>
      </c>
      <c r="B40" s="21" t="s">
        <v>45</v>
      </c>
      <c r="C40" s="78">
        <f>C38-C39+C37</f>
        <v>24688</v>
      </c>
      <c r="D40" s="40" t="s">
        <v>51</v>
      </c>
    </row>
    <row r="41" spans="1:4">
      <c r="A41" s="33"/>
      <c r="B41" s="21" t="s">
        <v>48</v>
      </c>
      <c r="C41" s="42"/>
      <c r="D41" s="32"/>
    </row>
    <row r="42" spans="1:4">
      <c r="A42" s="106" t="s">
        <v>49</v>
      </c>
      <c r="B42" s="106"/>
      <c r="C42" s="106"/>
      <c r="D42" s="106"/>
    </row>
    <row r="43" spans="1:4" ht="16.5">
      <c r="A43" s="33"/>
      <c r="B43" s="21" t="s">
        <v>50</v>
      </c>
      <c r="C43" s="20">
        <v>0</v>
      </c>
      <c r="D43" s="32" t="s">
        <v>52</v>
      </c>
    </row>
    <row r="44" spans="1:4" ht="26.25" customHeight="1">
      <c r="A44" s="107" t="s">
        <v>123</v>
      </c>
      <c r="B44" s="108"/>
      <c r="C44" s="80">
        <f>(C14+C18)-(C27+C28+C29+C30+C31)</f>
        <v>55522.799999999988</v>
      </c>
      <c r="D44" s="30"/>
    </row>
    <row r="45" spans="1:4">
      <c r="D45" s="7"/>
    </row>
    <row r="46" spans="1:4" ht="25.5">
      <c r="A46" s="99" t="s">
        <v>55</v>
      </c>
      <c r="B46" s="99"/>
      <c r="C46" s="10" t="s">
        <v>68</v>
      </c>
      <c r="D46" s="28" t="s">
        <v>57</v>
      </c>
    </row>
    <row r="47" spans="1:4">
      <c r="D47" s="7"/>
    </row>
    <row r="48" spans="1:4" ht="25.5">
      <c r="B48" s="9" t="s">
        <v>56</v>
      </c>
      <c r="C48" s="10" t="s">
        <v>68</v>
      </c>
      <c r="D48" s="7"/>
    </row>
    <row r="49" spans="4:4">
      <c r="D49" s="7"/>
    </row>
    <row r="50" spans="4:4">
      <c r="D50" s="7"/>
    </row>
    <row r="51" spans="4:4">
      <c r="D51" s="7"/>
    </row>
    <row r="52" spans="4:4">
      <c r="D52" s="7"/>
    </row>
    <row r="53" spans="4:4">
      <c r="D53" s="7"/>
    </row>
  </sheetData>
  <mergeCells count="17">
    <mergeCell ref="A2:D2"/>
    <mergeCell ref="A4:D4"/>
    <mergeCell ref="A5:C5"/>
    <mergeCell ref="A6:C6"/>
    <mergeCell ref="A7:C7"/>
    <mergeCell ref="A46:B46"/>
    <mergeCell ref="A8:C8"/>
    <mergeCell ref="A9:C9"/>
    <mergeCell ref="A10:C10"/>
    <mergeCell ref="A11:C11"/>
    <mergeCell ref="A12:D12"/>
    <mergeCell ref="D16:D21"/>
    <mergeCell ref="A35:B35"/>
    <mergeCell ref="A36:D36"/>
    <mergeCell ref="D38:D39"/>
    <mergeCell ref="A42:D42"/>
    <mergeCell ref="A44:B44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2:E53"/>
  <sheetViews>
    <sheetView topLeftCell="A16" workbookViewId="0">
      <selection activeCell="B23" sqref="B23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  <col min="5" max="5" width="9.140625" style="1"/>
  </cols>
  <sheetData>
    <row r="2" spans="1:5" ht="22.5" customHeight="1">
      <c r="A2" s="109" t="s">
        <v>70</v>
      </c>
      <c r="B2" s="109"/>
      <c r="C2" s="109"/>
      <c r="D2" s="109"/>
      <c r="E2" s="3"/>
    </row>
    <row r="3" spans="1:5" ht="5.25" customHeight="1">
      <c r="A3" s="2"/>
      <c r="B3" s="2"/>
      <c r="C3" s="2"/>
      <c r="D3" s="2"/>
      <c r="E3" s="3"/>
    </row>
    <row r="4" spans="1:5" ht="12.75" customHeight="1">
      <c r="A4" s="110" t="s">
        <v>20</v>
      </c>
      <c r="B4" s="110"/>
      <c r="C4" s="110"/>
      <c r="D4" s="110"/>
      <c r="E4" s="3"/>
    </row>
    <row r="5" spans="1:5">
      <c r="A5" s="111" t="s">
        <v>21</v>
      </c>
      <c r="B5" s="111"/>
      <c r="C5" s="111"/>
      <c r="D5" s="11">
        <v>885.43</v>
      </c>
    </row>
    <row r="6" spans="1:5" ht="12.75" customHeight="1">
      <c r="A6" s="112" t="s">
        <v>62</v>
      </c>
      <c r="B6" s="112"/>
      <c r="C6" s="112"/>
      <c r="D6" s="75">
        <v>20.76</v>
      </c>
    </row>
    <row r="7" spans="1:5" ht="12.75" customHeight="1">
      <c r="A7" s="111" t="s">
        <v>23</v>
      </c>
      <c r="B7" s="111"/>
      <c r="C7" s="111"/>
      <c r="D7" s="20">
        <v>10.81</v>
      </c>
    </row>
    <row r="8" spans="1:5" ht="12.75" customHeight="1">
      <c r="A8" s="100" t="s">
        <v>22</v>
      </c>
      <c r="B8" s="100"/>
      <c r="C8" s="100"/>
      <c r="D8" s="20">
        <v>4.8</v>
      </c>
    </row>
    <row r="9" spans="1:5" ht="12.75" customHeight="1">
      <c r="A9" s="100" t="s">
        <v>27</v>
      </c>
      <c r="B9" s="100"/>
      <c r="C9" s="100"/>
      <c r="D9" s="20">
        <v>4.84</v>
      </c>
    </row>
    <row r="10" spans="1:5" ht="12.75" customHeight="1">
      <c r="A10" s="100" t="s">
        <v>28</v>
      </c>
      <c r="B10" s="100"/>
      <c r="C10" s="100"/>
      <c r="D10" s="20">
        <v>0.31</v>
      </c>
    </row>
    <row r="11" spans="1:5" ht="12.75" customHeight="1">
      <c r="A11" s="100" t="s">
        <v>29</v>
      </c>
      <c r="B11" s="100"/>
      <c r="C11" s="100"/>
      <c r="D11" s="20">
        <v>0</v>
      </c>
    </row>
    <row r="12" spans="1:5" ht="15" customHeight="1">
      <c r="A12" s="101" t="s">
        <v>0</v>
      </c>
      <c r="B12" s="101"/>
      <c r="C12" s="101"/>
      <c r="D12" s="101"/>
      <c r="E12" s="4"/>
    </row>
    <row r="13" spans="1:5" ht="24" customHeight="1">
      <c r="A13" s="31" t="s">
        <v>1</v>
      </c>
      <c r="B13" s="14" t="s">
        <v>2</v>
      </c>
      <c r="C13" s="15" t="s">
        <v>4</v>
      </c>
      <c r="D13" s="35" t="s">
        <v>3</v>
      </c>
    </row>
    <row r="14" spans="1:5" ht="42.75" customHeight="1">
      <c r="A14" s="33">
        <v>1</v>
      </c>
      <c r="B14" s="18" t="s">
        <v>115</v>
      </c>
      <c r="C14" s="77">
        <v>-23947</v>
      </c>
      <c r="D14" s="32" t="s">
        <v>5</v>
      </c>
    </row>
    <row r="15" spans="1:5">
      <c r="A15" s="33">
        <v>2</v>
      </c>
      <c r="B15" s="18" t="s">
        <v>26</v>
      </c>
      <c r="C15" s="20"/>
      <c r="D15" s="32"/>
    </row>
    <row r="16" spans="1:5" ht="16.5" customHeight="1">
      <c r="A16" s="33" t="s">
        <v>11</v>
      </c>
      <c r="B16" s="21" t="s">
        <v>24</v>
      </c>
      <c r="C16" s="36">
        <f>D5*D7*12</f>
        <v>114857.97959999999</v>
      </c>
      <c r="D16" s="102" t="s">
        <v>6</v>
      </c>
    </row>
    <row r="17" spans="1:4" ht="15.75" customHeight="1">
      <c r="A17" s="33" t="s">
        <v>12</v>
      </c>
      <c r="B17" s="21" t="s">
        <v>25</v>
      </c>
      <c r="C17" s="36">
        <f>D5*D8*12</f>
        <v>51000.767999999996</v>
      </c>
      <c r="D17" s="102"/>
    </row>
    <row r="18" spans="1:4" ht="25.5">
      <c r="A18" s="33" t="s">
        <v>13</v>
      </c>
      <c r="B18" s="21" t="s">
        <v>7</v>
      </c>
      <c r="C18" s="36">
        <f>D5*D9*12</f>
        <v>51425.774399999995</v>
      </c>
      <c r="D18" s="102"/>
    </row>
    <row r="19" spans="1:4">
      <c r="A19" s="33" t="s">
        <v>14</v>
      </c>
      <c r="B19" s="21" t="s">
        <v>8</v>
      </c>
      <c r="C19" s="36">
        <f>D5*D10*12</f>
        <v>3293.7995999999998</v>
      </c>
      <c r="D19" s="102"/>
    </row>
    <row r="20" spans="1:4">
      <c r="A20" s="33" t="s">
        <v>15</v>
      </c>
      <c r="B20" s="21" t="s">
        <v>9</v>
      </c>
      <c r="C20" s="36">
        <f>D5*D11*12</f>
        <v>0</v>
      </c>
      <c r="D20" s="102"/>
    </row>
    <row r="21" spans="1:4">
      <c r="A21" s="33" t="s">
        <v>16</v>
      </c>
      <c r="B21" s="21" t="s">
        <v>10</v>
      </c>
      <c r="C21" s="43">
        <v>0</v>
      </c>
      <c r="D21" s="102"/>
    </row>
    <row r="22" spans="1:4">
      <c r="A22" s="33"/>
      <c r="B22" s="23" t="s">
        <v>17</v>
      </c>
      <c r="C22" s="80">
        <f>SUM(C16:C21)</f>
        <v>220578.3216</v>
      </c>
      <c r="D22" s="32"/>
    </row>
    <row r="23" spans="1:4" ht="15" customHeight="1">
      <c r="A23" s="33" t="s">
        <v>31</v>
      </c>
      <c r="B23" s="72" t="s">
        <v>138</v>
      </c>
      <c r="C23" s="20"/>
      <c r="D23" s="32"/>
    </row>
    <row r="24" spans="1:4">
      <c r="A24" s="33" t="s">
        <v>32</v>
      </c>
      <c r="B24" s="34" t="s">
        <v>24</v>
      </c>
      <c r="C24" s="36">
        <f>D5*D7*12</f>
        <v>114857.97959999999</v>
      </c>
      <c r="D24" s="32"/>
    </row>
    <row r="25" spans="1:4" ht="25.5">
      <c r="A25" s="33" t="s">
        <v>33</v>
      </c>
      <c r="B25" s="34" t="s">
        <v>25</v>
      </c>
      <c r="C25" s="36">
        <f>C17</f>
        <v>51000.767999999996</v>
      </c>
      <c r="D25" s="32"/>
    </row>
    <row r="26" spans="1:4" ht="25.5">
      <c r="A26" s="33" t="s">
        <v>34</v>
      </c>
      <c r="B26" s="34" t="s">
        <v>7</v>
      </c>
      <c r="C26" s="20"/>
      <c r="D26" s="32"/>
    </row>
    <row r="27" spans="1:4" ht="14.25" customHeight="1">
      <c r="A27" s="25" t="s">
        <v>35</v>
      </c>
      <c r="B27" s="74" t="s">
        <v>128</v>
      </c>
      <c r="C27" s="36">
        <v>31420</v>
      </c>
      <c r="D27" s="32"/>
    </row>
    <row r="28" spans="1:4" ht="13.5" customHeight="1">
      <c r="A28" s="25" t="s">
        <v>36</v>
      </c>
      <c r="B28" s="34"/>
      <c r="C28" s="36">
        <v>0</v>
      </c>
      <c r="D28" s="32"/>
    </row>
    <row r="29" spans="1:4" ht="14.25" customHeight="1">
      <c r="A29" s="25" t="s">
        <v>37</v>
      </c>
      <c r="B29" s="34"/>
      <c r="C29" s="36">
        <v>0</v>
      </c>
      <c r="D29" s="32"/>
    </row>
    <row r="30" spans="1:4" ht="14.25" customHeight="1">
      <c r="A30" s="25" t="s">
        <v>38</v>
      </c>
      <c r="B30" s="34"/>
      <c r="C30" s="36">
        <v>0</v>
      </c>
      <c r="D30" s="32"/>
    </row>
    <row r="31" spans="1:4" ht="14.25" customHeight="1">
      <c r="A31" s="25" t="s">
        <v>60</v>
      </c>
      <c r="B31" s="34"/>
      <c r="C31" s="36"/>
      <c r="D31" s="32"/>
    </row>
    <row r="32" spans="1:4">
      <c r="A32" s="33" t="s">
        <v>41</v>
      </c>
      <c r="B32" s="34" t="s">
        <v>8</v>
      </c>
      <c r="C32" s="36">
        <f>C19</f>
        <v>3293.7995999999998</v>
      </c>
      <c r="D32" s="11"/>
    </row>
    <row r="33" spans="1:5">
      <c r="A33" s="33" t="s">
        <v>39</v>
      </c>
      <c r="B33" s="34" t="s">
        <v>9</v>
      </c>
      <c r="C33" s="36">
        <f>D5*D11*12</f>
        <v>0</v>
      </c>
      <c r="D33" s="11"/>
    </row>
    <row r="34" spans="1:5">
      <c r="A34" s="33" t="s">
        <v>40</v>
      </c>
      <c r="B34" s="34" t="s">
        <v>10</v>
      </c>
      <c r="C34" s="43">
        <v>0</v>
      </c>
      <c r="D34" s="11"/>
    </row>
    <row r="35" spans="1:5" s="12" customFormat="1" ht="15" customHeight="1">
      <c r="A35" s="103" t="s">
        <v>17</v>
      </c>
      <c r="B35" s="103"/>
      <c r="C35" s="80">
        <f>SUM(C24:C34)</f>
        <v>200572.5472</v>
      </c>
      <c r="D35" s="14"/>
      <c r="E35" s="4"/>
    </row>
    <row r="36" spans="1:5" ht="13.5" customHeight="1">
      <c r="A36" s="104" t="s">
        <v>42</v>
      </c>
      <c r="B36" s="104"/>
      <c r="C36" s="104"/>
      <c r="D36" s="104"/>
    </row>
    <row r="37" spans="1:5" ht="32.25" customHeight="1">
      <c r="A37" s="33" t="s">
        <v>46</v>
      </c>
      <c r="B37" s="21" t="s">
        <v>43</v>
      </c>
      <c r="C37" s="78">
        <v>10247</v>
      </c>
      <c r="D37" s="40" t="s">
        <v>51</v>
      </c>
    </row>
    <row r="38" spans="1:5" ht="13.5" customHeight="1">
      <c r="A38" s="33" t="s">
        <v>18</v>
      </c>
      <c r="B38" s="21" t="s">
        <v>53</v>
      </c>
      <c r="C38" s="36">
        <v>220210</v>
      </c>
      <c r="D38" s="105" t="s">
        <v>44</v>
      </c>
    </row>
    <row r="39" spans="1:5" ht="14.25" customHeight="1">
      <c r="A39" s="33" t="s">
        <v>19</v>
      </c>
      <c r="B39" s="21" t="s">
        <v>54</v>
      </c>
      <c r="C39" s="36">
        <v>217133</v>
      </c>
      <c r="D39" s="105"/>
    </row>
    <row r="40" spans="1:5" ht="34.5" customHeight="1">
      <c r="A40" s="33" t="s">
        <v>47</v>
      </c>
      <c r="B40" s="21" t="s">
        <v>45</v>
      </c>
      <c r="C40" s="78">
        <f>C38-C39+C37</f>
        <v>13324</v>
      </c>
      <c r="D40" s="40" t="s">
        <v>51</v>
      </c>
    </row>
    <row r="41" spans="1:5">
      <c r="A41" s="33"/>
      <c r="B41" s="21" t="s">
        <v>48</v>
      </c>
      <c r="C41" s="42"/>
      <c r="D41" s="32"/>
    </row>
    <row r="42" spans="1:5">
      <c r="A42" s="106" t="s">
        <v>49</v>
      </c>
      <c r="B42" s="106"/>
      <c r="C42" s="106"/>
      <c r="D42" s="106"/>
    </row>
    <row r="43" spans="1:5" ht="16.5">
      <c r="A43" s="33"/>
      <c r="B43" s="21" t="s">
        <v>50</v>
      </c>
      <c r="C43" s="20">
        <v>0</v>
      </c>
      <c r="D43" s="32" t="s">
        <v>52</v>
      </c>
    </row>
    <row r="44" spans="1:5" ht="26.25" customHeight="1">
      <c r="A44" s="107" t="s">
        <v>123</v>
      </c>
      <c r="B44" s="108"/>
      <c r="C44" s="78">
        <f>(C14+C18)-(C27+C28+C29+C30+C31)</f>
        <v>-3941.2256000000052</v>
      </c>
      <c r="D44" s="30"/>
    </row>
    <row r="45" spans="1:5">
      <c r="D45" s="7"/>
    </row>
    <row r="46" spans="1:5" ht="25.5">
      <c r="A46" s="99" t="s">
        <v>55</v>
      </c>
      <c r="B46" s="99"/>
      <c r="C46" s="10" t="s">
        <v>68</v>
      </c>
      <c r="D46" s="28" t="s">
        <v>57</v>
      </c>
    </row>
    <row r="47" spans="1:5">
      <c r="D47" s="7"/>
    </row>
    <row r="48" spans="1:5" ht="25.5">
      <c r="B48" s="9" t="s">
        <v>56</v>
      </c>
      <c r="C48" s="10" t="s">
        <v>68</v>
      </c>
      <c r="D48" s="82" t="s">
        <v>131</v>
      </c>
    </row>
    <row r="49" spans="4:4">
      <c r="D49" s="7"/>
    </row>
    <row r="50" spans="4:4">
      <c r="D50" s="7"/>
    </row>
    <row r="51" spans="4:4">
      <c r="D51" s="7"/>
    </row>
    <row r="52" spans="4:4">
      <c r="D52" s="7"/>
    </row>
    <row r="53" spans="4:4">
      <c r="D53" s="7"/>
    </row>
  </sheetData>
  <mergeCells count="17">
    <mergeCell ref="A2:D2"/>
    <mergeCell ref="A4:D4"/>
    <mergeCell ref="A5:C5"/>
    <mergeCell ref="A6:C6"/>
    <mergeCell ref="A7:C7"/>
    <mergeCell ref="A46:B46"/>
    <mergeCell ref="A8:C8"/>
    <mergeCell ref="A9:C9"/>
    <mergeCell ref="A10:C10"/>
    <mergeCell ref="A11:C11"/>
    <mergeCell ref="A12:D12"/>
    <mergeCell ref="D16:D21"/>
    <mergeCell ref="A35:B35"/>
    <mergeCell ref="A36:D36"/>
    <mergeCell ref="D38:D39"/>
    <mergeCell ref="A42:D42"/>
    <mergeCell ref="A44:B44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2:E53"/>
  <sheetViews>
    <sheetView topLeftCell="A22" workbookViewId="0">
      <selection activeCell="B23" sqref="B23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  <col min="5" max="5" width="9.140625" style="1"/>
  </cols>
  <sheetData>
    <row r="2" spans="1:5" ht="22.5" customHeight="1">
      <c r="A2" s="109" t="s">
        <v>67</v>
      </c>
      <c r="B2" s="109"/>
      <c r="C2" s="109"/>
      <c r="D2" s="109"/>
      <c r="E2" s="3"/>
    </row>
    <row r="3" spans="1:5" ht="5.25" customHeight="1">
      <c r="A3" s="2"/>
      <c r="B3" s="2"/>
      <c r="C3" s="2"/>
      <c r="D3" s="2"/>
      <c r="E3" s="3"/>
    </row>
    <row r="4" spans="1:5" ht="12.75" customHeight="1">
      <c r="A4" s="110" t="s">
        <v>20</v>
      </c>
      <c r="B4" s="110"/>
      <c r="C4" s="110"/>
      <c r="D4" s="110"/>
      <c r="E4" s="3"/>
    </row>
    <row r="5" spans="1:5">
      <c r="A5" s="111" t="s">
        <v>21</v>
      </c>
      <c r="B5" s="111"/>
      <c r="C5" s="111"/>
      <c r="D5" s="11">
        <v>820.3</v>
      </c>
    </row>
    <row r="6" spans="1:5" ht="12.75" customHeight="1">
      <c r="A6" s="112" t="s">
        <v>62</v>
      </c>
      <c r="B6" s="112"/>
      <c r="C6" s="112"/>
      <c r="D6" s="75">
        <f>D7+D8+D9+D10</f>
        <v>18.939999999999998</v>
      </c>
    </row>
    <row r="7" spans="1:5" ht="12.75" customHeight="1">
      <c r="A7" s="111" t="s">
        <v>23</v>
      </c>
      <c r="B7" s="111"/>
      <c r="C7" s="111"/>
      <c r="D7" s="20">
        <v>10.81</v>
      </c>
    </row>
    <row r="8" spans="1:5" ht="12.75" customHeight="1">
      <c r="A8" s="100" t="s">
        <v>22</v>
      </c>
      <c r="B8" s="100"/>
      <c r="C8" s="100"/>
      <c r="D8" s="20">
        <v>4.8</v>
      </c>
    </row>
    <row r="9" spans="1:5" ht="12.75" customHeight="1">
      <c r="A9" s="100" t="s">
        <v>27</v>
      </c>
      <c r="B9" s="100"/>
      <c r="C9" s="100"/>
      <c r="D9" s="20">
        <v>3</v>
      </c>
    </row>
    <row r="10" spans="1:5" ht="12.75" customHeight="1">
      <c r="A10" s="100" t="s">
        <v>28</v>
      </c>
      <c r="B10" s="100"/>
      <c r="C10" s="100"/>
      <c r="D10" s="20">
        <v>0.33</v>
      </c>
    </row>
    <row r="11" spans="1:5" ht="12.75" customHeight="1">
      <c r="A11" s="100" t="s">
        <v>29</v>
      </c>
      <c r="B11" s="100"/>
      <c r="C11" s="100"/>
      <c r="D11" s="20">
        <v>0</v>
      </c>
    </row>
    <row r="12" spans="1:5" ht="15" customHeight="1">
      <c r="A12" s="101" t="s">
        <v>0</v>
      </c>
      <c r="B12" s="101"/>
      <c r="C12" s="101"/>
      <c r="D12" s="101"/>
      <c r="E12" s="4"/>
    </row>
    <row r="13" spans="1:5" ht="24" customHeight="1">
      <c r="A13" s="31" t="s">
        <v>1</v>
      </c>
      <c r="B13" s="14" t="s">
        <v>2</v>
      </c>
      <c r="C13" s="15" t="s">
        <v>4</v>
      </c>
      <c r="D13" s="35" t="s">
        <v>3</v>
      </c>
    </row>
    <row r="14" spans="1:5" ht="42.75" customHeight="1">
      <c r="A14" s="33">
        <v>1</v>
      </c>
      <c r="B14" s="18" t="s">
        <v>115</v>
      </c>
      <c r="C14" s="77">
        <v>35778</v>
      </c>
      <c r="D14" s="32" t="s">
        <v>5</v>
      </c>
    </row>
    <row r="15" spans="1:5">
      <c r="A15" s="33">
        <v>2</v>
      </c>
      <c r="B15" s="18" t="s">
        <v>26</v>
      </c>
      <c r="C15" s="20"/>
      <c r="D15" s="32"/>
    </row>
    <row r="16" spans="1:5" ht="16.5" customHeight="1">
      <c r="A16" s="33" t="s">
        <v>11</v>
      </c>
      <c r="B16" s="21" t="s">
        <v>24</v>
      </c>
      <c r="C16" s="36">
        <f>D5*D7*12</f>
        <v>106409.31599999999</v>
      </c>
      <c r="D16" s="102" t="s">
        <v>6</v>
      </c>
    </row>
    <row r="17" spans="1:4" ht="15.75" customHeight="1">
      <c r="A17" s="33" t="s">
        <v>12</v>
      </c>
      <c r="B17" s="21" t="s">
        <v>25</v>
      </c>
      <c r="C17" s="36">
        <f>D5*D8*12</f>
        <v>47249.279999999999</v>
      </c>
      <c r="D17" s="102"/>
    </row>
    <row r="18" spans="1:4" ht="25.5">
      <c r="A18" s="33" t="s">
        <v>13</v>
      </c>
      <c r="B18" s="21" t="s">
        <v>7</v>
      </c>
      <c r="C18" s="36">
        <f>D5*D9*12</f>
        <v>29530.799999999996</v>
      </c>
      <c r="D18" s="102"/>
    </row>
    <row r="19" spans="1:4">
      <c r="A19" s="33" t="s">
        <v>14</v>
      </c>
      <c r="B19" s="21" t="s">
        <v>8</v>
      </c>
      <c r="C19" s="36">
        <f>D5*D10*12</f>
        <v>3248.3879999999999</v>
      </c>
      <c r="D19" s="102"/>
    </row>
    <row r="20" spans="1:4">
      <c r="A20" s="33" t="s">
        <v>15</v>
      </c>
      <c r="B20" s="21" t="s">
        <v>9</v>
      </c>
      <c r="C20" s="36">
        <f>D5*D11*12</f>
        <v>0</v>
      </c>
      <c r="D20" s="102"/>
    </row>
    <row r="21" spans="1:4">
      <c r="A21" s="33" t="s">
        <v>16</v>
      </c>
      <c r="B21" s="21" t="s">
        <v>10</v>
      </c>
      <c r="C21" s="43">
        <v>0</v>
      </c>
      <c r="D21" s="102"/>
    </row>
    <row r="22" spans="1:4">
      <c r="A22" s="33"/>
      <c r="B22" s="23" t="s">
        <v>17</v>
      </c>
      <c r="C22" s="80">
        <f>SUM(C16:C21)</f>
        <v>186437.78399999999</v>
      </c>
      <c r="D22" s="32"/>
    </row>
    <row r="23" spans="1:4" ht="15" customHeight="1">
      <c r="A23" s="33" t="s">
        <v>31</v>
      </c>
      <c r="B23" s="72" t="s">
        <v>138</v>
      </c>
      <c r="C23" s="20"/>
      <c r="D23" s="32"/>
    </row>
    <row r="24" spans="1:4">
      <c r="A24" s="33" t="s">
        <v>32</v>
      </c>
      <c r="B24" s="34" t="s">
        <v>24</v>
      </c>
      <c r="C24" s="36">
        <f>D5*D7*12</f>
        <v>106409.31599999999</v>
      </c>
      <c r="D24" s="32"/>
    </row>
    <row r="25" spans="1:4" ht="25.5">
      <c r="A25" s="33" t="s">
        <v>33</v>
      </c>
      <c r="B25" s="34" t="s">
        <v>25</v>
      </c>
      <c r="C25" s="36">
        <f>C17</f>
        <v>47249.279999999999</v>
      </c>
      <c r="D25" s="32"/>
    </row>
    <row r="26" spans="1:4" ht="25.5">
      <c r="A26" s="33" t="s">
        <v>34</v>
      </c>
      <c r="B26" s="34" t="s">
        <v>7</v>
      </c>
      <c r="C26" s="20"/>
      <c r="D26" s="32"/>
    </row>
    <row r="27" spans="1:4" ht="14.25" customHeight="1">
      <c r="A27" s="25" t="s">
        <v>35</v>
      </c>
      <c r="B27" s="74" t="s">
        <v>128</v>
      </c>
      <c r="C27" s="36">
        <v>14543</v>
      </c>
      <c r="D27" s="32"/>
    </row>
    <row r="28" spans="1:4" ht="13.5" customHeight="1">
      <c r="A28" s="25" t="s">
        <v>36</v>
      </c>
      <c r="B28" s="74" t="s">
        <v>129</v>
      </c>
      <c r="C28" s="36">
        <v>3178</v>
      </c>
      <c r="D28" s="32"/>
    </row>
    <row r="29" spans="1:4" ht="14.25" customHeight="1">
      <c r="A29" s="25" t="s">
        <v>37</v>
      </c>
      <c r="B29" s="34"/>
      <c r="C29" s="36">
        <v>0</v>
      </c>
      <c r="D29" s="32"/>
    </row>
    <row r="30" spans="1:4" ht="14.25" customHeight="1">
      <c r="A30" s="25" t="s">
        <v>38</v>
      </c>
      <c r="B30" s="34"/>
      <c r="C30" s="36">
        <v>0</v>
      </c>
      <c r="D30" s="32"/>
    </row>
    <row r="31" spans="1:4" ht="14.25" customHeight="1">
      <c r="A31" s="25" t="s">
        <v>60</v>
      </c>
      <c r="B31" s="34"/>
      <c r="C31" s="36"/>
      <c r="D31" s="32"/>
    </row>
    <row r="32" spans="1:4">
      <c r="A32" s="33" t="s">
        <v>41</v>
      </c>
      <c r="B32" s="34" t="s">
        <v>8</v>
      </c>
      <c r="C32" s="36">
        <f>C19</f>
        <v>3248.3879999999999</v>
      </c>
      <c r="D32" s="11"/>
    </row>
    <row r="33" spans="1:5">
      <c r="A33" s="33" t="s">
        <v>39</v>
      </c>
      <c r="B33" s="34" t="s">
        <v>9</v>
      </c>
      <c r="C33" s="36">
        <f>D5*D11*12</f>
        <v>0</v>
      </c>
      <c r="D33" s="11"/>
    </row>
    <row r="34" spans="1:5">
      <c r="A34" s="33" t="s">
        <v>40</v>
      </c>
      <c r="B34" s="34" t="s">
        <v>10</v>
      </c>
      <c r="C34" s="43">
        <v>0</v>
      </c>
      <c r="D34" s="11"/>
    </row>
    <row r="35" spans="1:5" s="12" customFormat="1" ht="15" customHeight="1">
      <c r="A35" s="103" t="s">
        <v>17</v>
      </c>
      <c r="B35" s="103"/>
      <c r="C35" s="80">
        <f>SUM(C24:C34)</f>
        <v>174627.984</v>
      </c>
      <c r="D35" s="14"/>
      <c r="E35" s="4"/>
    </row>
    <row r="36" spans="1:5" ht="13.5" customHeight="1">
      <c r="A36" s="104" t="s">
        <v>42</v>
      </c>
      <c r="B36" s="104"/>
      <c r="C36" s="104"/>
      <c r="D36" s="104"/>
    </row>
    <row r="37" spans="1:5" ht="32.25" customHeight="1">
      <c r="A37" s="33" t="s">
        <v>46</v>
      </c>
      <c r="B37" s="21" t="s">
        <v>43</v>
      </c>
      <c r="C37" s="78">
        <v>24087</v>
      </c>
      <c r="D37" s="40" t="s">
        <v>51</v>
      </c>
    </row>
    <row r="38" spans="1:5" ht="13.5" customHeight="1">
      <c r="A38" s="33" t="s">
        <v>18</v>
      </c>
      <c r="B38" s="21" t="s">
        <v>53</v>
      </c>
      <c r="C38" s="36">
        <v>186324</v>
      </c>
      <c r="D38" s="105" t="s">
        <v>44</v>
      </c>
    </row>
    <row r="39" spans="1:5" ht="14.25" customHeight="1">
      <c r="A39" s="33" t="s">
        <v>19</v>
      </c>
      <c r="B39" s="21" t="s">
        <v>54</v>
      </c>
      <c r="C39" s="36">
        <v>185657</v>
      </c>
      <c r="D39" s="105"/>
    </row>
    <row r="40" spans="1:5" ht="34.5" customHeight="1">
      <c r="A40" s="33" t="s">
        <v>47</v>
      </c>
      <c r="B40" s="21" t="s">
        <v>45</v>
      </c>
      <c r="C40" s="78">
        <f>C38-C39+C37</f>
        <v>24754</v>
      </c>
      <c r="D40" s="40" t="s">
        <v>51</v>
      </c>
    </row>
    <row r="41" spans="1:5">
      <c r="A41" s="33"/>
      <c r="B41" s="21" t="s">
        <v>48</v>
      </c>
      <c r="C41" s="42"/>
      <c r="D41" s="32"/>
    </row>
    <row r="42" spans="1:5">
      <c r="A42" s="106" t="s">
        <v>49</v>
      </c>
      <c r="B42" s="106"/>
      <c r="C42" s="106"/>
      <c r="D42" s="106"/>
    </row>
    <row r="43" spans="1:5" ht="16.5">
      <c r="A43" s="33"/>
      <c r="B43" s="21" t="s">
        <v>50</v>
      </c>
      <c r="C43" s="20">
        <v>0</v>
      </c>
      <c r="D43" s="32" t="s">
        <v>52</v>
      </c>
    </row>
    <row r="44" spans="1:5" ht="26.25" customHeight="1">
      <c r="A44" s="107" t="s">
        <v>59</v>
      </c>
      <c r="B44" s="108"/>
      <c r="C44" s="78">
        <f>(C14+C18)-(C27+C28+C29+C30+C31)</f>
        <v>47587.799999999996</v>
      </c>
      <c r="D44" s="30"/>
    </row>
    <row r="45" spans="1:5">
      <c r="D45" s="7"/>
    </row>
    <row r="46" spans="1:5" ht="25.5">
      <c r="A46" s="99" t="s">
        <v>55</v>
      </c>
      <c r="B46" s="99"/>
      <c r="C46" s="10" t="s">
        <v>68</v>
      </c>
      <c r="D46" s="28" t="s">
        <v>57</v>
      </c>
    </row>
    <row r="47" spans="1:5">
      <c r="D47" s="7"/>
    </row>
    <row r="48" spans="1:5" ht="25.5">
      <c r="B48" s="9" t="s">
        <v>56</v>
      </c>
      <c r="C48" s="10" t="s">
        <v>68</v>
      </c>
      <c r="D48" s="83" t="s">
        <v>130</v>
      </c>
    </row>
    <row r="49" spans="4:4">
      <c r="D49" s="7"/>
    </row>
    <row r="50" spans="4:4">
      <c r="D50" s="7"/>
    </row>
    <row r="51" spans="4:4">
      <c r="D51" s="7"/>
    </row>
    <row r="52" spans="4:4">
      <c r="D52" s="7"/>
    </row>
    <row r="53" spans="4:4">
      <c r="D53" s="7"/>
    </row>
  </sheetData>
  <mergeCells count="17">
    <mergeCell ref="A2:D2"/>
    <mergeCell ref="A4:D4"/>
    <mergeCell ref="A5:C5"/>
    <mergeCell ref="A6:C6"/>
    <mergeCell ref="A7:C7"/>
    <mergeCell ref="A46:B46"/>
    <mergeCell ref="A8:C8"/>
    <mergeCell ref="A9:C9"/>
    <mergeCell ref="A10:C10"/>
    <mergeCell ref="A11:C11"/>
    <mergeCell ref="A12:D12"/>
    <mergeCell ref="D16:D21"/>
    <mergeCell ref="A35:B35"/>
    <mergeCell ref="A36:D36"/>
    <mergeCell ref="D38:D39"/>
    <mergeCell ref="A42:D42"/>
    <mergeCell ref="A44:B44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2:E53"/>
  <sheetViews>
    <sheetView topLeftCell="A13" workbookViewId="0">
      <selection activeCell="B23" sqref="B23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  <col min="5" max="5" width="9.140625" style="1"/>
  </cols>
  <sheetData>
    <row r="2" spans="1:5" ht="22.5" customHeight="1">
      <c r="A2" s="109" t="s">
        <v>66</v>
      </c>
      <c r="B2" s="109"/>
      <c r="C2" s="109"/>
      <c r="D2" s="109"/>
      <c r="E2" s="3"/>
    </row>
    <row r="3" spans="1:5" ht="5.25" customHeight="1">
      <c r="A3" s="2"/>
      <c r="B3" s="2"/>
      <c r="C3" s="2"/>
      <c r="D3" s="2"/>
      <c r="E3" s="3"/>
    </row>
    <row r="4" spans="1:5" ht="12.75" customHeight="1">
      <c r="A4" s="110" t="s">
        <v>20</v>
      </c>
      <c r="B4" s="110"/>
      <c r="C4" s="110"/>
      <c r="D4" s="110"/>
      <c r="E4" s="3"/>
    </row>
    <row r="5" spans="1:5">
      <c r="A5" s="111" t="s">
        <v>21</v>
      </c>
      <c r="B5" s="111"/>
      <c r="C5" s="111"/>
      <c r="D5" s="11">
        <v>879</v>
      </c>
    </row>
    <row r="6" spans="1:5" ht="12.75" customHeight="1">
      <c r="A6" s="112" t="s">
        <v>62</v>
      </c>
      <c r="B6" s="112"/>
      <c r="C6" s="112"/>
      <c r="D6" s="75">
        <v>18.34</v>
      </c>
    </row>
    <row r="7" spans="1:5" ht="12.75" customHeight="1">
      <c r="A7" s="111" t="s">
        <v>23</v>
      </c>
      <c r="B7" s="111"/>
      <c r="C7" s="111"/>
      <c r="D7" s="20">
        <v>10.81</v>
      </c>
    </row>
    <row r="8" spans="1:5" ht="12.75" customHeight="1">
      <c r="A8" s="100" t="s">
        <v>22</v>
      </c>
      <c r="B8" s="100"/>
      <c r="C8" s="100"/>
      <c r="D8" s="20">
        <v>4.8</v>
      </c>
    </row>
    <row r="9" spans="1:5" ht="12.75" customHeight="1">
      <c r="A9" s="100" t="s">
        <v>27</v>
      </c>
      <c r="B9" s="100"/>
      <c r="C9" s="100"/>
      <c r="D9" s="20">
        <v>2.42</v>
      </c>
    </row>
    <row r="10" spans="1:5" ht="12.75" customHeight="1">
      <c r="A10" s="100" t="s">
        <v>28</v>
      </c>
      <c r="B10" s="100"/>
      <c r="C10" s="100"/>
      <c r="D10" s="20">
        <v>0.31</v>
      </c>
    </row>
    <row r="11" spans="1:5" ht="12.75" customHeight="1">
      <c r="A11" s="100" t="s">
        <v>29</v>
      </c>
      <c r="B11" s="100"/>
      <c r="C11" s="100"/>
      <c r="D11" s="20">
        <v>0</v>
      </c>
    </row>
    <row r="12" spans="1:5" ht="15" customHeight="1">
      <c r="A12" s="101" t="s">
        <v>0</v>
      </c>
      <c r="B12" s="101"/>
      <c r="C12" s="101"/>
      <c r="D12" s="101"/>
      <c r="E12" s="4"/>
    </row>
    <row r="13" spans="1:5" ht="24" customHeight="1">
      <c r="A13" s="26" t="s">
        <v>1</v>
      </c>
      <c r="B13" s="14" t="s">
        <v>2</v>
      </c>
      <c r="C13" s="15" t="s">
        <v>4</v>
      </c>
      <c r="D13" s="16" t="s">
        <v>3</v>
      </c>
    </row>
    <row r="14" spans="1:5" ht="42.75" customHeight="1">
      <c r="A14" s="27">
        <v>1</v>
      </c>
      <c r="B14" s="18" t="s">
        <v>115</v>
      </c>
      <c r="C14" s="77">
        <v>14749</v>
      </c>
      <c r="D14" s="22" t="s">
        <v>5</v>
      </c>
    </row>
    <row r="15" spans="1:5">
      <c r="A15" s="27">
        <v>2</v>
      </c>
      <c r="B15" s="18" t="s">
        <v>26</v>
      </c>
      <c r="C15" s="20"/>
      <c r="D15" s="22"/>
    </row>
    <row r="16" spans="1:5" ht="16.5" customHeight="1">
      <c r="A16" s="27" t="s">
        <v>11</v>
      </c>
      <c r="B16" s="21" t="s">
        <v>24</v>
      </c>
      <c r="C16" s="36">
        <f>D5*D7*12</f>
        <v>114023.88</v>
      </c>
      <c r="D16" s="102" t="s">
        <v>6</v>
      </c>
    </row>
    <row r="17" spans="1:4" ht="15.75" customHeight="1">
      <c r="A17" s="27" t="s">
        <v>12</v>
      </c>
      <c r="B17" s="21" t="s">
        <v>25</v>
      </c>
      <c r="C17" s="36">
        <f>D5*D8*12</f>
        <v>50630.399999999994</v>
      </c>
      <c r="D17" s="102"/>
    </row>
    <row r="18" spans="1:4" ht="25.5">
      <c r="A18" s="27" t="s">
        <v>13</v>
      </c>
      <c r="B18" s="21" t="s">
        <v>7</v>
      </c>
      <c r="C18" s="36">
        <f>D5*D9*12</f>
        <v>25526.159999999996</v>
      </c>
      <c r="D18" s="102"/>
    </row>
    <row r="19" spans="1:4">
      <c r="A19" s="27" t="s">
        <v>14</v>
      </c>
      <c r="B19" s="21" t="s">
        <v>8</v>
      </c>
      <c r="C19" s="36">
        <f>D5*D10*12</f>
        <v>3269.88</v>
      </c>
      <c r="D19" s="102"/>
    </row>
    <row r="20" spans="1:4">
      <c r="A20" s="27" t="s">
        <v>15</v>
      </c>
      <c r="B20" s="21" t="s">
        <v>9</v>
      </c>
      <c r="C20" s="36">
        <f>D5*D11*12</f>
        <v>0</v>
      </c>
      <c r="D20" s="102"/>
    </row>
    <row r="21" spans="1:4">
      <c r="A21" s="27" t="s">
        <v>16</v>
      </c>
      <c r="B21" s="21" t="s">
        <v>10</v>
      </c>
      <c r="C21" s="43">
        <v>0</v>
      </c>
      <c r="D21" s="102"/>
    </row>
    <row r="22" spans="1:4">
      <c r="A22" s="27"/>
      <c r="B22" s="23" t="s">
        <v>17</v>
      </c>
      <c r="C22" s="80">
        <f>SUM(C16:C21)</f>
        <v>193450.32</v>
      </c>
      <c r="D22" s="22"/>
    </row>
    <row r="23" spans="1:4" ht="15" customHeight="1">
      <c r="A23" s="27" t="s">
        <v>31</v>
      </c>
      <c r="B23" s="72" t="s">
        <v>138</v>
      </c>
      <c r="C23" s="20"/>
      <c r="D23" s="22"/>
    </row>
    <row r="24" spans="1:4">
      <c r="A24" s="27" t="s">
        <v>32</v>
      </c>
      <c r="B24" s="24" t="s">
        <v>24</v>
      </c>
      <c r="C24" s="36">
        <f>D5*D7*12</f>
        <v>114023.88</v>
      </c>
      <c r="D24" s="22"/>
    </row>
    <row r="25" spans="1:4" ht="25.5">
      <c r="A25" s="27" t="s">
        <v>33</v>
      </c>
      <c r="B25" s="24" t="s">
        <v>25</v>
      </c>
      <c r="C25" s="36">
        <f>C17</f>
        <v>50630.399999999994</v>
      </c>
      <c r="D25" s="22"/>
    </row>
    <row r="26" spans="1:4" ht="25.5">
      <c r="A26" s="27" t="s">
        <v>34</v>
      </c>
      <c r="B26" s="24" t="s">
        <v>7</v>
      </c>
      <c r="C26" s="20"/>
      <c r="D26" s="22"/>
    </row>
    <row r="27" spans="1:4" ht="14.25" customHeight="1">
      <c r="A27" s="25" t="s">
        <v>35</v>
      </c>
      <c r="B27" s="74" t="s">
        <v>126</v>
      </c>
      <c r="C27" s="36">
        <v>20041</v>
      </c>
      <c r="D27" s="22"/>
    </row>
    <row r="28" spans="1:4" ht="13.5" customHeight="1">
      <c r="A28" s="25" t="s">
        <v>36</v>
      </c>
      <c r="B28" s="24"/>
      <c r="C28" s="36">
        <v>0</v>
      </c>
      <c r="D28" s="22"/>
    </row>
    <row r="29" spans="1:4" ht="14.25" customHeight="1">
      <c r="A29" s="25" t="s">
        <v>37</v>
      </c>
      <c r="B29" s="24"/>
      <c r="C29" s="36">
        <v>0</v>
      </c>
      <c r="D29" s="22"/>
    </row>
    <row r="30" spans="1:4" ht="14.25" customHeight="1">
      <c r="A30" s="25" t="s">
        <v>38</v>
      </c>
      <c r="B30" s="24"/>
      <c r="C30" s="36">
        <v>0</v>
      </c>
      <c r="D30" s="22"/>
    </row>
    <row r="31" spans="1:4" ht="14.25" customHeight="1">
      <c r="A31" s="25" t="s">
        <v>60</v>
      </c>
      <c r="B31" s="24"/>
      <c r="C31" s="36">
        <v>0</v>
      </c>
      <c r="D31" s="22"/>
    </row>
    <row r="32" spans="1:4">
      <c r="A32" s="27" t="s">
        <v>41</v>
      </c>
      <c r="B32" s="24" t="s">
        <v>8</v>
      </c>
      <c r="C32" s="36">
        <f>C19</f>
        <v>3269.88</v>
      </c>
      <c r="D32" s="11"/>
    </row>
    <row r="33" spans="1:5">
      <c r="A33" s="27" t="s">
        <v>39</v>
      </c>
      <c r="B33" s="24" t="s">
        <v>9</v>
      </c>
      <c r="C33" s="36">
        <f>D5*D11*12</f>
        <v>0</v>
      </c>
      <c r="D33" s="11"/>
    </row>
    <row r="34" spans="1:5">
      <c r="A34" s="27" t="s">
        <v>40</v>
      </c>
      <c r="B34" s="24" t="s">
        <v>10</v>
      </c>
      <c r="C34" s="43">
        <v>0</v>
      </c>
      <c r="D34" s="11"/>
    </row>
    <row r="35" spans="1:5" s="12" customFormat="1" ht="15" customHeight="1">
      <c r="A35" s="103" t="s">
        <v>17</v>
      </c>
      <c r="B35" s="103"/>
      <c r="C35" s="80">
        <f>SUM(C24:C34)</f>
        <v>187965.16</v>
      </c>
      <c r="D35" s="14"/>
      <c r="E35" s="4"/>
    </row>
    <row r="36" spans="1:5" ht="13.5" customHeight="1">
      <c r="A36" s="104" t="s">
        <v>42</v>
      </c>
      <c r="B36" s="104"/>
      <c r="C36" s="104"/>
      <c r="D36" s="104"/>
    </row>
    <row r="37" spans="1:5" ht="32.25" customHeight="1">
      <c r="A37" s="27" t="s">
        <v>46</v>
      </c>
      <c r="B37" s="21" t="s">
        <v>43</v>
      </c>
      <c r="C37" s="78">
        <v>31159</v>
      </c>
      <c r="D37" s="38" t="s">
        <v>51</v>
      </c>
    </row>
    <row r="38" spans="1:5" ht="13.5" customHeight="1">
      <c r="A38" s="27" t="s">
        <v>18</v>
      </c>
      <c r="B38" s="21" t="s">
        <v>53</v>
      </c>
      <c r="C38" s="36">
        <v>193296</v>
      </c>
      <c r="D38" s="105" t="s">
        <v>44</v>
      </c>
    </row>
    <row r="39" spans="1:5" ht="14.25" customHeight="1">
      <c r="A39" s="27" t="s">
        <v>19</v>
      </c>
      <c r="B39" s="21" t="s">
        <v>54</v>
      </c>
      <c r="C39" s="36">
        <v>176610</v>
      </c>
      <c r="D39" s="105"/>
    </row>
    <row r="40" spans="1:5" ht="34.5" customHeight="1">
      <c r="A40" s="27" t="s">
        <v>47</v>
      </c>
      <c r="B40" s="21" t="s">
        <v>45</v>
      </c>
      <c r="C40" s="78">
        <f>C38-C39+C37</f>
        <v>47845</v>
      </c>
      <c r="D40" s="38" t="s">
        <v>51</v>
      </c>
    </row>
    <row r="41" spans="1:5">
      <c r="A41" s="27"/>
      <c r="B41" s="21" t="s">
        <v>48</v>
      </c>
      <c r="C41" s="42"/>
      <c r="D41" s="22"/>
    </row>
    <row r="42" spans="1:5">
      <c r="A42" s="106" t="s">
        <v>49</v>
      </c>
      <c r="B42" s="106"/>
      <c r="C42" s="106"/>
      <c r="D42" s="106"/>
    </row>
    <row r="43" spans="1:5" ht="16.5">
      <c r="A43" s="27"/>
      <c r="B43" s="21" t="s">
        <v>50</v>
      </c>
      <c r="C43" s="20">
        <v>0</v>
      </c>
      <c r="D43" s="22" t="s">
        <v>52</v>
      </c>
    </row>
    <row r="44" spans="1:5" ht="26.25" customHeight="1">
      <c r="A44" s="107" t="s">
        <v>123</v>
      </c>
      <c r="B44" s="108"/>
      <c r="C44" s="78">
        <f>(C14+C18)-(C27+C28+C29+C30+C31)</f>
        <v>20234.159999999996</v>
      </c>
      <c r="D44" s="30"/>
    </row>
    <row r="45" spans="1:5">
      <c r="D45" s="7"/>
    </row>
    <row r="46" spans="1:5" ht="25.5">
      <c r="A46" s="99" t="s">
        <v>55</v>
      </c>
      <c r="B46" s="99"/>
      <c r="C46" s="10" t="s">
        <v>68</v>
      </c>
      <c r="D46" s="28" t="s">
        <v>57</v>
      </c>
    </row>
    <row r="47" spans="1:5">
      <c r="D47" s="7"/>
    </row>
    <row r="48" spans="1:5" ht="25.5">
      <c r="B48" s="9" t="s">
        <v>56</v>
      </c>
      <c r="C48" s="10" t="s">
        <v>68</v>
      </c>
      <c r="D48" s="82" t="s">
        <v>127</v>
      </c>
    </row>
    <row r="49" spans="4:4">
      <c r="D49" s="7"/>
    </row>
    <row r="50" spans="4:4">
      <c r="D50" s="7"/>
    </row>
    <row r="51" spans="4:4">
      <c r="D51" s="7"/>
    </row>
    <row r="52" spans="4:4">
      <c r="D52" s="7"/>
    </row>
    <row r="53" spans="4:4">
      <c r="D53" s="7"/>
    </row>
  </sheetData>
  <mergeCells count="17">
    <mergeCell ref="A46:B46"/>
    <mergeCell ref="A8:C8"/>
    <mergeCell ref="A9:C9"/>
    <mergeCell ref="A10:C10"/>
    <mergeCell ref="A11:C11"/>
    <mergeCell ref="A12:D12"/>
    <mergeCell ref="D16:D21"/>
    <mergeCell ref="A35:B35"/>
    <mergeCell ref="A36:D36"/>
    <mergeCell ref="D38:D39"/>
    <mergeCell ref="A42:D42"/>
    <mergeCell ref="A44:B44"/>
    <mergeCell ref="A2:D2"/>
    <mergeCell ref="A4:D4"/>
    <mergeCell ref="A5:C5"/>
    <mergeCell ref="A6:C6"/>
    <mergeCell ref="A7:C7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2:E53"/>
  <sheetViews>
    <sheetView topLeftCell="A7" workbookViewId="0">
      <selection activeCell="B23" sqref="B23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  <col min="5" max="5" width="9.140625" style="1"/>
  </cols>
  <sheetData>
    <row r="2" spans="1:5" ht="22.5" customHeight="1">
      <c r="A2" s="109" t="s">
        <v>65</v>
      </c>
      <c r="B2" s="109"/>
      <c r="C2" s="109"/>
      <c r="D2" s="109"/>
      <c r="E2" s="3"/>
    </row>
    <row r="3" spans="1:5" ht="5.25" customHeight="1">
      <c r="A3" s="2"/>
      <c r="B3" s="2"/>
      <c r="C3" s="2"/>
      <c r="D3" s="2"/>
      <c r="E3" s="3"/>
    </row>
    <row r="4" spans="1:5" ht="12.75" customHeight="1">
      <c r="A4" s="110" t="s">
        <v>20</v>
      </c>
      <c r="B4" s="110"/>
      <c r="C4" s="110"/>
      <c r="D4" s="110"/>
      <c r="E4" s="3"/>
    </row>
    <row r="5" spans="1:5">
      <c r="A5" s="111" t="s">
        <v>21</v>
      </c>
      <c r="B5" s="111"/>
      <c r="C5" s="111"/>
      <c r="D5" s="11">
        <v>727.4</v>
      </c>
    </row>
    <row r="6" spans="1:5" ht="12.75" customHeight="1">
      <c r="A6" s="112" t="s">
        <v>62</v>
      </c>
      <c r="B6" s="112"/>
      <c r="C6" s="112"/>
      <c r="D6" s="75">
        <f>D7+D8+D9+D10+D11</f>
        <v>19.45</v>
      </c>
    </row>
    <row r="7" spans="1:5" ht="12.75" customHeight="1">
      <c r="A7" s="111" t="s">
        <v>23</v>
      </c>
      <c r="B7" s="111"/>
      <c r="C7" s="111"/>
      <c r="D7" s="20">
        <v>10.81</v>
      </c>
    </row>
    <row r="8" spans="1:5" ht="12.75" customHeight="1">
      <c r="A8" s="100" t="s">
        <v>22</v>
      </c>
      <c r="B8" s="100"/>
      <c r="C8" s="100"/>
      <c r="D8" s="20">
        <v>4.8</v>
      </c>
    </row>
    <row r="9" spans="1:5" ht="12.75" customHeight="1">
      <c r="A9" s="100" t="s">
        <v>27</v>
      </c>
      <c r="B9" s="100"/>
      <c r="C9" s="100"/>
      <c r="D9" s="20">
        <v>3.48</v>
      </c>
    </row>
    <row r="10" spans="1:5" ht="12.75" customHeight="1">
      <c r="A10" s="100" t="s">
        <v>28</v>
      </c>
      <c r="B10" s="100"/>
      <c r="C10" s="100"/>
      <c r="D10" s="20">
        <v>0.36</v>
      </c>
    </row>
    <row r="11" spans="1:5" ht="12.75" customHeight="1">
      <c r="A11" s="100" t="s">
        <v>29</v>
      </c>
      <c r="B11" s="100"/>
      <c r="C11" s="100"/>
      <c r="D11" s="20">
        <v>0</v>
      </c>
    </row>
    <row r="12" spans="1:5" ht="15" customHeight="1">
      <c r="A12" s="101" t="s">
        <v>0</v>
      </c>
      <c r="B12" s="101"/>
      <c r="C12" s="101"/>
      <c r="D12" s="101"/>
      <c r="E12" s="4"/>
    </row>
    <row r="13" spans="1:5" ht="24" customHeight="1">
      <c r="A13" s="26" t="s">
        <v>1</v>
      </c>
      <c r="B13" s="14" t="s">
        <v>2</v>
      </c>
      <c r="C13" s="15" t="s">
        <v>4</v>
      </c>
      <c r="D13" s="16" t="s">
        <v>3</v>
      </c>
    </row>
    <row r="14" spans="1:5" ht="42.75" customHeight="1">
      <c r="A14" s="27">
        <v>1</v>
      </c>
      <c r="B14" s="18" t="s">
        <v>115</v>
      </c>
      <c r="C14" s="77">
        <v>5392</v>
      </c>
      <c r="D14" s="22" t="s">
        <v>5</v>
      </c>
    </row>
    <row r="15" spans="1:5">
      <c r="A15" s="27">
        <v>2</v>
      </c>
      <c r="B15" s="18" t="s">
        <v>26</v>
      </c>
      <c r="C15" s="20"/>
      <c r="D15" s="22"/>
    </row>
    <row r="16" spans="1:5" ht="16.5" customHeight="1">
      <c r="A16" s="27" t="s">
        <v>11</v>
      </c>
      <c r="B16" s="21" t="s">
        <v>24</v>
      </c>
      <c r="C16" s="36">
        <f>D5*D7*12</f>
        <v>94358.328000000009</v>
      </c>
      <c r="D16" s="102" t="s">
        <v>6</v>
      </c>
    </row>
    <row r="17" spans="1:4" ht="15.75" customHeight="1">
      <c r="A17" s="27" t="s">
        <v>12</v>
      </c>
      <c r="B17" s="21" t="s">
        <v>25</v>
      </c>
      <c r="C17" s="36">
        <f>D5*D8*12</f>
        <v>41898.239999999998</v>
      </c>
      <c r="D17" s="102"/>
    </row>
    <row r="18" spans="1:4" ht="25.5">
      <c r="A18" s="27" t="s">
        <v>13</v>
      </c>
      <c r="B18" s="21" t="s">
        <v>7</v>
      </c>
      <c r="C18" s="36">
        <f>D5*D9*12</f>
        <v>30376.223999999998</v>
      </c>
      <c r="D18" s="102"/>
    </row>
    <row r="19" spans="1:4">
      <c r="A19" s="27" t="s">
        <v>14</v>
      </c>
      <c r="B19" s="21" t="s">
        <v>8</v>
      </c>
      <c r="C19" s="36">
        <f>D5*D10*12</f>
        <v>3142.3679999999995</v>
      </c>
      <c r="D19" s="102"/>
    </row>
    <row r="20" spans="1:4">
      <c r="A20" s="27" t="s">
        <v>15</v>
      </c>
      <c r="B20" s="21" t="s">
        <v>9</v>
      </c>
      <c r="C20" s="36">
        <f>D5*D11*12</f>
        <v>0</v>
      </c>
      <c r="D20" s="102"/>
    </row>
    <row r="21" spans="1:4">
      <c r="A21" s="27" t="s">
        <v>16</v>
      </c>
      <c r="B21" s="21" t="s">
        <v>10</v>
      </c>
      <c r="C21" s="43">
        <v>0</v>
      </c>
      <c r="D21" s="102"/>
    </row>
    <row r="22" spans="1:4">
      <c r="A22" s="27"/>
      <c r="B22" s="23" t="s">
        <v>17</v>
      </c>
      <c r="C22" s="78">
        <f>SUM(C16:C21)</f>
        <v>169775.15999999997</v>
      </c>
      <c r="D22" s="22"/>
    </row>
    <row r="23" spans="1:4" ht="15" customHeight="1">
      <c r="A23" s="27" t="s">
        <v>31</v>
      </c>
      <c r="B23" s="72" t="s">
        <v>138</v>
      </c>
      <c r="C23" s="20"/>
      <c r="D23" s="22"/>
    </row>
    <row r="24" spans="1:4">
      <c r="A24" s="27" t="s">
        <v>32</v>
      </c>
      <c r="B24" s="24" t="s">
        <v>24</v>
      </c>
      <c r="C24" s="36">
        <f>D5*D7*12</f>
        <v>94358.328000000009</v>
      </c>
      <c r="D24" s="22"/>
    </row>
    <row r="25" spans="1:4" ht="25.5">
      <c r="A25" s="27" t="s">
        <v>33</v>
      </c>
      <c r="B25" s="24" t="s">
        <v>25</v>
      </c>
      <c r="C25" s="36">
        <f>C17</f>
        <v>41898.239999999998</v>
      </c>
      <c r="D25" s="22"/>
    </row>
    <row r="26" spans="1:4" ht="25.5">
      <c r="A26" s="27" t="s">
        <v>34</v>
      </c>
      <c r="B26" s="24" t="s">
        <v>7</v>
      </c>
      <c r="C26" s="20"/>
      <c r="D26" s="22"/>
    </row>
    <row r="27" spans="1:4" ht="14.25" customHeight="1">
      <c r="A27" s="25" t="s">
        <v>35</v>
      </c>
      <c r="B27" s="74" t="s">
        <v>124</v>
      </c>
      <c r="C27" s="36">
        <v>23009</v>
      </c>
      <c r="D27" s="22"/>
    </row>
    <row r="28" spans="1:4" ht="13.5" customHeight="1">
      <c r="A28" s="25" t="s">
        <v>36</v>
      </c>
      <c r="B28" s="24"/>
      <c r="C28" s="36">
        <v>0</v>
      </c>
      <c r="D28" s="22"/>
    </row>
    <row r="29" spans="1:4" ht="14.25" customHeight="1">
      <c r="A29" s="25" t="s">
        <v>37</v>
      </c>
      <c r="B29" s="24"/>
      <c r="C29" s="36">
        <v>0</v>
      </c>
      <c r="D29" s="22"/>
    </row>
    <row r="30" spans="1:4" ht="14.25" customHeight="1">
      <c r="A30" s="25" t="s">
        <v>38</v>
      </c>
      <c r="B30" s="24"/>
      <c r="C30" s="36">
        <v>0</v>
      </c>
      <c r="D30" s="22"/>
    </row>
    <row r="31" spans="1:4" ht="14.25" customHeight="1">
      <c r="A31" s="25" t="s">
        <v>60</v>
      </c>
      <c r="B31" s="24"/>
      <c r="C31" s="36">
        <v>0</v>
      </c>
      <c r="D31" s="22"/>
    </row>
    <row r="32" spans="1:4">
      <c r="A32" s="27" t="s">
        <v>41</v>
      </c>
      <c r="B32" s="24" t="s">
        <v>8</v>
      </c>
      <c r="C32" s="36">
        <f>C19</f>
        <v>3142.3679999999995</v>
      </c>
      <c r="D32" s="11"/>
    </row>
    <row r="33" spans="1:5">
      <c r="A33" s="27" t="s">
        <v>39</v>
      </c>
      <c r="B33" s="24" t="s">
        <v>9</v>
      </c>
      <c r="C33" s="36">
        <f>D5*D11*12</f>
        <v>0</v>
      </c>
      <c r="D33" s="11"/>
    </row>
    <row r="34" spans="1:5">
      <c r="A34" s="27" t="s">
        <v>40</v>
      </c>
      <c r="B34" s="24" t="s">
        <v>10</v>
      </c>
      <c r="C34" s="43">
        <v>0</v>
      </c>
      <c r="D34" s="11"/>
    </row>
    <row r="35" spans="1:5" s="12" customFormat="1" ht="15" customHeight="1">
      <c r="A35" s="103" t="s">
        <v>17</v>
      </c>
      <c r="B35" s="103"/>
      <c r="C35" s="80">
        <f>SUM(C24:C34)</f>
        <v>162407.93599999999</v>
      </c>
      <c r="D35" s="14"/>
      <c r="E35" s="4"/>
    </row>
    <row r="36" spans="1:5" ht="13.5" customHeight="1">
      <c r="A36" s="104" t="s">
        <v>42</v>
      </c>
      <c r="B36" s="104"/>
      <c r="C36" s="104"/>
      <c r="D36" s="104"/>
    </row>
    <row r="37" spans="1:5" ht="32.25" customHeight="1">
      <c r="A37" s="27" t="s">
        <v>46</v>
      </c>
      <c r="B37" s="21" t="s">
        <v>43</v>
      </c>
      <c r="C37" s="36">
        <v>46924</v>
      </c>
      <c r="D37" s="38" t="s">
        <v>51</v>
      </c>
    </row>
    <row r="38" spans="1:5" ht="13.5" customHeight="1">
      <c r="A38" s="27" t="s">
        <v>18</v>
      </c>
      <c r="B38" s="21" t="s">
        <v>53</v>
      </c>
      <c r="C38" s="36">
        <v>168708</v>
      </c>
      <c r="D38" s="105" t="s">
        <v>44</v>
      </c>
    </row>
    <row r="39" spans="1:5" ht="14.25" customHeight="1">
      <c r="A39" s="27" t="s">
        <v>19</v>
      </c>
      <c r="B39" s="21" t="s">
        <v>54</v>
      </c>
      <c r="C39" s="36">
        <v>160378</v>
      </c>
      <c r="D39" s="105"/>
    </row>
    <row r="40" spans="1:5" ht="34.5" customHeight="1">
      <c r="A40" s="27" t="s">
        <v>47</v>
      </c>
      <c r="B40" s="21" t="s">
        <v>45</v>
      </c>
      <c r="C40" s="78">
        <f>C38-C39+C37</f>
        <v>55254</v>
      </c>
      <c r="D40" s="38" t="s">
        <v>51</v>
      </c>
    </row>
    <row r="41" spans="1:5">
      <c r="A41" s="27"/>
      <c r="B41" s="21" t="s">
        <v>48</v>
      </c>
      <c r="C41" s="42"/>
      <c r="D41" s="22"/>
    </row>
    <row r="42" spans="1:5">
      <c r="A42" s="106" t="s">
        <v>49</v>
      </c>
      <c r="B42" s="106"/>
      <c r="C42" s="106"/>
      <c r="D42" s="106"/>
    </row>
    <row r="43" spans="1:5" ht="16.5">
      <c r="A43" s="27"/>
      <c r="B43" s="21" t="s">
        <v>50</v>
      </c>
      <c r="C43" s="20">
        <v>0</v>
      </c>
      <c r="D43" s="22" t="s">
        <v>52</v>
      </c>
    </row>
    <row r="44" spans="1:5" ht="26.25" customHeight="1">
      <c r="A44" s="107" t="s">
        <v>123</v>
      </c>
      <c r="B44" s="108"/>
      <c r="C44" s="78">
        <f>(C14+C18)-(C27+C28+C29+C30+C31)</f>
        <v>12759.224000000002</v>
      </c>
      <c r="D44" s="30"/>
    </row>
    <row r="45" spans="1:5">
      <c r="D45" s="7"/>
    </row>
    <row r="46" spans="1:5" ht="25.5">
      <c r="A46" s="99" t="s">
        <v>55</v>
      </c>
      <c r="B46" s="99"/>
      <c r="C46" s="10" t="s">
        <v>68</v>
      </c>
      <c r="D46" s="28" t="s">
        <v>57</v>
      </c>
    </row>
    <row r="47" spans="1:5">
      <c r="D47" s="7"/>
    </row>
    <row r="48" spans="1:5" ht="25.5">
      <c r="B48" s="9" t="s">
        <v>56</v>
      </c>
      <c r="C48" s="10" t="s">
        <v>68</v>
      </c>
      <c r="D48" s="7"/>
    </row>
    <row r="49" spans="4:4">
      <c r="D49" s="7"/>
    </row>
    <row r="50" spans="4:4">
      <c r="D50" s="7"/>
    </row>
    <row r="51" spans="4:4">
      <c r="D51" s="7"/>
    </row>
    <row r="52" spans="4:4">
      <c r="D52" s="7"/>
    </row>
    <row r="53" spans="4:4">
      <c r="D53" s="7"/>
    </row>
  </sheetData>
  <mergeCells count="17">
    <mergeCell ref="A46:B46"/>
    <mergeCell ref="A8:C8"/>
    <mergeCell ref="A9:C9"/>
    <mergeCell ref="A10:C10"/>
    <mergeCell ref="A11:C11"/>
    <mergeCell ref="A12:D12"/>
    <mergeCell ref="D16:D21"/>
    <mergeCell ref="A35:B35"/>
    <mergeCell ref="A36:D36"/>
    <mergeCell ref="D38:D39"/>
    <mergeCell ref="A42:D42"/>
    <mergeCell ref="A44:B44"/>
    <mergeCell ref="A2:D2"/>
    <mergeCell ref="A4:D4"/>
    <mergeCell ref="A5:C5"/>
    <mergeCell ref="A6:C6"/>
    <mergeCell ref="A7:C7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E55"/>
  <sheetViews>
    <sheetView tabSelected="1" workbookViewId="0">
      <selection activeCell="A2" sqref="A2:D2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  <col min="5" max="5" width="9.140625" style="1"/>
  </cols>
  <sheetData>
    <row r="2" spans="1:5" ht="27.75" customHeight="1">
      <c r="A2" s="109" t="s">
        <v>107</v>
      </c>
      <c r="B2" s="109"/>
      <c r="C2" s="109"/>
      <c r="D2" s="109"/>
      <c r="E2" s="3"/>
    </row>
    <row r="3" spans="1:5" ht="5.25" customHeight="1">
      <c r="A3" s="2"/>
      <c r="B3" s="2"/>
      <c r="C3" s="2"/>
      <c r="D3" s="2"/>
      <c r="E3" s="3"/>
    </row>
    <row r="4" spans="1:5" ht="12.75" customHeight="1">
      <c r="A4" s="110" t="s">
        <v>20</v>
      </c>
      <c r="B4" s="110"/>
      <c r="C4" s="110"/>
      <c r="D4" s="110"/>
      <c r="E4" s="3"/>
    </row>
    <row r="5" spans="1:5">
      <c r="A5" s="111" t="s">
        <v>21</v>
      </c>
      <c r="B5" s="111"/>
      <c r="C5" s="111"/>
      <c r="D5" s="11">
        <v>632.5</v>
      </c>
    </row>
    <row r="6" spans="1:5" ht="12.75" customHeight="1">
      <c r="A6" s="112" t="s">
        <v>62</v>
      </c>
      <c r="B6" s="112"/>
      <c r="C6" s="112"/>
      <c r="D6" s="75">
        <f>D7+D8+D9+D10</f>
        <v>20.34</v>
      </c>
    </row>
    <row r="7" spans="1:5" ht="12.75" customHeight="1">
      <c r="A7" s="111" t="s">
        <v>23</v>
      </c>
      <c r="B7" s="111"/>
      <c r="C7" s="111"/>
      <c r="D7" s="20">
        <v>10.81</v>
      </c>
    </row>
    <row r="8" spans="1:5" ht="12.75" customHeight="1">
      <c r="A8" s="100" t="s">
        <v>22</v>
      </c>
      <c r="B8" s="100"/>
      <c r="C8" s="100"/>
      <c r="D8" s="20">
        <v>4.8</v>
      </c>
    </row>
    <row r="9" spans="1:5" ht="12.75" customHeight="1">
      <c r="A9" s="100" t="s">
        <v>27</v>
      </c>
      <c r="B9" s="100"/>
      <c r="C9" s="100"/>
      <c r="D9" s="20">
        <v>4.3</v>
      </c>
    </row>
    <row r="10" spans="1:5" ht="12.75" customHeight="1">
      <c r="A10" s="100" t="s">
        <v>28</v>
      </c>
      <c r="B10" s="100"/>
      <c r="C10" s="100"/>
      <c r="D10" s="20">
        <v>0.43</v>
      </c>
    </row>
    <row r="11" spans="1:5" ht="12.75" customHeight="1">
      <c r="A11" s="100" t="s">
        <v>29</v>
      </c>
      <c r="B11" s="100"/>
      <c r="C11" s="100"/>
      <c r="D11" s="20">
        <v>0</v>
      </c>
    </row>
    <row r="12" spans="1:5" ht="15" customHeight="1">
      <c r="A12" s="101" t="s">
        <v>0</v>
      </c>
      <c r="B12" s="101"/>
      <c r="C12" s="101"/>
      <c r="D12" s="101"/>
      <c r="E12" s="4"/>
    </row>
    <row r="13" spans="1:5" ht="24" customHeight="1">
      <c r="A13" s="53" t="s">
        <v>1</v>
      </c>
      <c r="B13" s="14" t="s">
        <v>2</v>
      </c>
      <c r="C13" s="15" t="s">
        <v>4</v>
      </c>
      <c r="D13" s="57" t="s">
        <v>3</v>
      </c>
    </row>
    <row r="14" spans="1:5" ht="42.75" customHeight="1">
      <c r="A14" s="55">
        <v>1</v>
      </c>
      <c r="B14" s="18" t="s">
        <v>115</v>
      </c>
      <c r="C14" s="77">
        <v>14241</v>
      </c>
      <c r="D14" s="56" t="s">
        <v>5</v>
      </c>
    </row>
    <row r="15" spans="1:5">
      <c r="A15" s="55">
        <v>2</v>
      </c>
      <c r="B15" s="18" t="s">
        <v>26</v>
      </c>
      <c r="C15" s="20"/>
      <c r="D15" s="56"/>
    </row>
    <row r="16" spans="1:5" ht="16.5" customHeight="1">
      <c r="A16" s="55" t="s">
        <v>11</v>
      </c>
      <c r="B16" s="21" t="s">
        <v>24</v>
      </c>
      <c r="C16" s="36">
        <f>D5*D7*12</f>
        <v>82047.900000000009</v>
      </c>
      <c r="D16" s="102" t="s">
        <v>6</v>
      </c>
    </row>
    <row r="17" spans="1:4" ht="15.75" customHeight="1">
      <c r="A17" s="55" t="s">
        <v>12</v>
      </c>
      <c r="B17" s="21" t="s">
        <v>25</v>
      </c>
      <c r="C17" s="36">
        <f>D5*D8*12</f>
        <v>36432</v>
      </c>
      <c r="D17" s="102"/>
    </row>
    <row r="18" spans="1:4" ht="25.5">
      <c r="A18" s="55" t="s">
        <v>13</v>
      </c>
      <c r="B18" s="21" t="s">
        <v>7</v>
      </c>
      <c r="C18" s="36">
        <f>D5*D9*12</f>
        <v>32637</v>
      </c>
      <c r="D18" s="102"/>
    </row>
    <row r="19" spans="1:4">
      <c r="A19" s="55" t="s">
        <v>14</v>
      </c>
      <c r="B19" s="21" t="s">
        <v>8</v>
      </c>
      <c r="C19" s="36">
        <f>D5*D10*12</f>
        <v>3263.7000000000003</v>
      </c>
      <c r="D19" s="102"/>
    </row>
    <row r="20" spans="1:4">
      <c r="A20" s="55" t="s">
        <v>15</v>
      </c>
      <c r="B20" s="21" t="s">
        <v>9</v>
      </c>
      <c r="C20" s="36">
        <f>D5*D11*12</f>
        <v>0</v>
      </c>
      <c r="D20" s="102"/>
    </row>
    <row r="21" spans="1:4">
      <c r="A21" s="55" t="s">
        <v>16</v>
      </c>
      <c r="B21" s="21" t="s">
        <v>10</v>
      </c>
      <c r="C21" s="43">
        <v>0</v>
      </c>
      <c r="D21" s="102"/>
    </row>
    <row r="22" spans="1:4">
      <c r="A22" s="55"/>
      <c r="B22" s="23" t="s">
        <v>17</v>
      </c>
      <c r="C22" s="80">
        <f>SUM(C16:C21)</f>
        <v>154380.60000000003</v>
      </c>
      <c r="D22" s="56"/>
    </row>
    <row r="23" spans="1:4" ht="15" customHeight="1">
      <c r="A23" s="55" t="s">
        <v>31</v>
      </c>
      <c r="B23" s="72" t="s">
        <v>137</v>
      </c>
      <c r="C23" s="20"/>
      <c r="D23" s="56"/>
    </row>
    <row r="24" spans="1:4">
      <c r="A24" s="55" t="s">
        <v>32</v>
      </c>
      <c r="B24" s="58" t="s">
        <v>24</v>
      </c>
      <c r="C24" s="36">
        <f>D5*D7*12</f>
        <v>82047.900000000009</v>
      </c>
      <c r="D24" s="56"/>
    </row>
    <row r="25" spans="1:4" ht="18" customHeight="1">
      <c r="A25" s="55" t="s">
        <v>33</v>
      </c>
      <c r="B25" s="58" t="s">
        <v>25</v>
      </c>
      <c r="C25" s="36">
        <f>C17</f>
        <v>36432</v>
      </c>
      <c r="D25" s="56"/>
    </row>
    <row r="26" spans="1:4" ht="21.75" customHeight="1">
      <c r="A26" s="55" t="s">
        <v>34</v>
      </c>
      <c r="B26" s="59" t="s">
        <v>7</v>
      </c>
      <c r="C26" s="20"/>
      <c r="D26" s="56"/>
    </row>
    <row r="27" spans="1:4" ht="14.25" customHeight="1">
      <c r="A27" s="25" t="s">
        <v>35</v>
      </c>
      <c r="B27" s="87" t="s">
        <v>143</v>
      </c>
      <c r="C27" s="36">
        <v>17753</v>
      </c>
      <c r="D27" s="56"/>
    </row>
    <row r="28" spans="1:4" ht="13.5" customHeight="1">
      <c r="A28" s="25" t="s">
        <v>36</v>
      </c>
      <c r="B28" s="87" t="s">
        <v>167</v>
      </c>
      <c r="C28" s="36">
        <v>10343</v>
      </c>
      <c r="D28" s="56"/>
    </row>
    <row r="29" spans="1:4" ht="13.5" customHeight="1">
      <c r="A29" s="25" t="s">
        <v>37</v>
      </c>
      <c r="B29" s="87" t="s">
        <v>168</v>
      </c>
      <c r="C29" s="36">
        <v>10522</v>
      </c>
      <c r="D29" s="56"/>
    </row>
    <row r="30" spans="1:4" ht="13.5" customHeight="1">
      <c r="A30" s="25" t="s">
        <v>38</v>
      </c>
      <c r="B30" s="58"/>
      <c r="C30" s="36">
        <v>0</v>
      </c>
      <c r="D30" s="56"/>
    </row>
    <row r="31" spans="1:4" ht="13.5" customHeight="1">
      <c r="A31" s="25" t="s">
        <v>60</v>
      </c>
      <c r="B31" s="58"/>
      <c r="C31" s="36">
        <v>0</v>
      </c>
      <c r="D31" s="56"/>
    </row>
    <row r="32" spans="1:4">
      <c r="A32" s="55" t="s">
        <v>39</v>
      </c>
      <c r="B32" s="58" t="s">
        <v>9</v>
      </c>
      <c r="C32" s="36">
        <f>D5*D11*12</f>
        <v>0</v>
      </c>
      <c r="D32" s="11"/>
    </row>
    <row r="33" spans="1:5">
      <c r="A33" s="55" t="s">
        <v>40</v>
      </c>
      <c r="B33" s="58" t="s">
        <v>10</v>
      </c>
      <c r="C33" s="43">
        <v>0</v>
      </c>
      <c r="D33" s="11"/>
    </row>
    <row r="34" spans="1:5" s="12" customFormat="1" ht="15" customHeight="1">
      <c r="A34" s="103" t="s">
        <v>17</v>
      </c>
      <c r="B34" s="103"/>
      <c r="C34" s="80">
        <f>SUM(C24:C33)</f>
        <v>157097.90000000002</v>
      </c>
      <c r="D34" s="14"/>
      <c r="E34" s="4"/>
    </row>
    <row r="35" spans="1:5" s="1" customFormat="1" ht="13.5" customHeight="1">
      <c r="A35" s="104" t="s">
        <v>42</v>
      </c>
      <c r="B35" s="104"/>
      <c r="C35" s="104"/>
      <c r="D35" s="104"/>
    </row>
    <row r="36" spans="1:5" s="1" customFormat="1" ht="29.25" customHeight="1">
      <c r="A36" s="55" t="s">
        <v>46</v>
      </c>
      <c r="B36" s="21" t="s">
        <v>43</v>
      </c>
      <c r="C36" s="80">
        <v>5014</v>
      </c>
      <c r="D36" s="54" t="s">
        <v>51</v>
      </c>
    </row>
    <row r="37" spans="1:5" s="1" customFormat="1" ht="13.5" customHeight="1">
      <c r="A37" s="55" t="s">
        <v>18</v>
      </c>
      <c r="B37" s="21" t="s">
        <v>53</v>
      </c>
      <c r="C37" s="36">
        <v>156838</v>
      </c>
      <c r="D37" s="105" t="s">
        <v>44</v>
      </c>
    </row>
    <row r="38" spans="1:5" s="1" customFormat="1" ht="14.25" customHeight="1">
      <c r="A38" s="55" t="s">
        <v>19</v>
      </c>
      <c r="B38" s="21" t="s">
        <v>54</v>
      </c>
      <c r="C38" s="36">
        <v>139200</v>
      </c>
      <c r="D38" s="105"/>
    </row>
    <row r="39" spans="1:5" s="1" customFormat="1" ht="18" customHeight="1">
      <c r="A39" s="55" t="s">
        <v>47</v>
      </c>
      <c r="B39" s="62" t="s">
        <v>45</v>
      </c>
      <c r="C39" s="80">
        <f>C37-C38+C36</f>
        <v>22652</v>
      </c>
      <c r="D39" s="61" t="s">
        <v>51</v>
      </c>
    </row>
    <row r="40" spans="1:5" s="1" customFormat="1">
      <c r="A40" s="55"/>
      <c r="B40" s="21" t="s">
        <v>48</v>
      </c>
      <c r="C40" s="42"/>
      <c r="D40" s="56"/>
    </row>
    <row r="41" spans="1:5" s="1" customFormat="1">
      <c r="A41" s="106" t="s">
        <v>49</v>
      </c>
      <c r="B41" s="106"/>
      <c r="C41" s="106"/>
      <c r="D41" s="106"/>
    </row>
    <row r="42" spans="1:5" s="1" customFormat="1" ht="16.5">
      <c r="A42" s="55" t="s">
        <v>81</v>
      </c>
      <c r="B42" s="21" t="s">
        <v>50</v>
      </c>
      <c r="C42" s="20">
        <v>0</v>
      </c>
      <c r="D42" s="56" t="s">
        <v>52</v>
      </c>
    </row>
    <row r="43" spans="1:5" s="1" customFormat="1" ht="26.25" customHeight="1">
      <c r="A43" s="107" t="s">
        <v>123</v>
      </c>
      <c r="B43" s="108"/>
      <c r="C43" s="80">
        <f>(C14+C18)-(C27+C28+C29+C30+C31)</f>
        <v>8260</v>
      </c>
      <c r="D43" s="30"/>
    </row>
    <row r="44" spans="1:5" s="1" customFormat="1" ht="15" customHeight="1">
      <c r="A44" s="104" t="s">
        <v>80</v>
      </c>
      <c r="B44" s="104"/>
      <c r="C44" s="104"/>
      <c r="D44" s="104"/>
    </row>
    <row r="45" spans="1:5" s="1" customFormat="1" ht="13.5" customHeight="1">
      <c r="A45" s="55" t="s">
        <v>82</v>
      </c>
      <c r="B45" s="21" t="s">
        <v>53</v>
      </c>
      <c r="C45" s="36">
        <v>139200</v>
      </c>
      <c r="D45" s="105" t="s">
        <v>44</v>
      </c>
    </row>
    <row r="46" spans="1:5" s="1" customFormat="1" ht="14.25" customHeight="1">
      <c r="A46" s="55" t="s">
        <v>83</v>
      </c>
      <c r="B46" s="21" t="s">
        <v>54</v>
      </c>
      <c r="C46" s="36">
        <v>139700</v>
      </c>
      <c r="D46" s="105"/>
    </row>
    <row r="47" spans="1:5" s="1" customFormat="1" ht="24" customHeight="1">
      <c r="A47" s="55" t="s">
        <v>84</v>
      </c>
      <c r="B47" s="62" t="s">
        <v>85</v>
      </c>
      <c r="C47" s="80">
        <f>C45-C46</f>
        <v>-500</v>
      </c>
      <c r="D47" s="54" t="s">
        <v>51</v>
      </c>
    </row>
    <row r="48" spans="1:5" s="1" customFormat="1" ht="25.5">
      <c r="A48" s="99" t="s">
        <v>55</v>
      </c>
      <c r="B48" s="99"/>
      <c r="C48" s="10" t="s">
        <v>68</v>
      </c>
      <c r="D48" s="28" t="s">
        <v>57</v>
      </c>
    </row>
    <row r="49" spans="1:4" s="1" customFormat="1">
      <c r="A49" s="8"/>
      <c r="B49" s="5"/>
      <c r="C49" s="10"/>
      <c r="D49" s="7"/>
    </row>
    <row r="50" spans="1:4" s="1" customFormat="1" ht="25.5">
      <c r="A50" s="8"/>
      <c r="B50" s="9" t="s">
        <v>56</v>
      </c>
      <c r="C50" s="10" t="s">
        <v>68</v>
      </c>
      <c r="D50" s="7"/>
    </row>
    <row r="51" spans="1:4" s="1" customFormat="1">
      <c r="A51" s="8"/>
      <c r="B51" s="5"/>
      <c r="C51" s="10"/>
      <c r="D51" s="7"/>
    </row>
    <row r="52" spans="1:4" s="1" customFormat="1">
      <c r="A52" s="8"/>
      <c r="B52" s="5"/>
      <c r="C52" s="10"/>
      <c r="D52" s="7"/>
    </row>
    <row r="53" spans="1:4" s="1" customFormat="1">
      <c r="A53" s="8"/>
      <c r="B53" s="5"/>
      <c r="C53" s="10"/>
      <c r="D53" s="7"/>
    </row>
    <row r="54" spans="1:4" s="1" customFormat="1">
      <c r="A54" s="8"/>
      <c r="B54" s="5"/>
      <c r="C54" s="10"/>
      <c r="D54" s="7"/>
    </row>
    <row r="55" spans="1:4" s="1" customFormat="1">
      <c r="A55" s="8"/>
      <c r="B55" s="5"/>
      <c r="C55" s="10"/>
      <c r="D55" s="7"/>
    </row>
  </sheetData>
  <mergeCells count="19">
    <mergeCell ref="D16:D21"/>
    <mergeCell ref="A2:D2"/>
    <mergeCell ref="A4:D4"/>
    <mergeCell ref="A5:C5"/>
    <mergeCell ref="A6:C6"/>
    <mergeCell ref="A7:C7"/>
    <mergeCell ref="A8:C8"/>
    <mergeCell ref="A9:C9"/>
    <mergeCell ref="A10:C10"/>
    <mergeCell ref="A11:C11"/>
    <mergeCell ref="A12:D12"/>
    <mergeCell ref="D45:D46"/>
    <mergeCell ref="A48:B48"/>
    <mergeCell ref="A34:B34"/>
    <mergeCell ref="A35:D35"/>
    <mergeCell ref="D37:D38"/>
    <mergeCell ref="A41:D41"/>
    <mergeCell ref="A43:B43"/>
    <mergeCell ref="A44:D44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2:G53"/>
  <sheetViews>
    <sheetView topLeftCell="A19" workbookViewId="0">
      <selection activeCell="B23" sqref="B23"/>
    </sheetView>
  </sheetViews>
  <sheetFormatPr defaultRowHeight="15"/>
  <cols>
    <col min="1" max="1" width="4.140625" style="8" customWidth="1"/>
    <col min="2" max="2" width="60.5703125" style="5" customWidth="1"/>
    <col min="3" max="3" width="8.28515625" style="10" customWidth="1"/>
    <col min="4" max="4" width="20.42578125" style="6" customWidth="1"/>
    <col min="5" max="7" width="9.140625" style="1"/>
  </cols>
  <sheetData>
    <row r="2" spans="1:7" ht="22.5" customHeight="1">
      <c r="A2" s="109" t="s">
        <v>64</v>
      </c>
      <c r="B2" s="109"/>
      <c r="C2" s="109"/>
      <c r="D2" s="109"/>
      <c r="E2" s="3"/>
      <c r="F2" s="3"/>
      <c r="G2" s="3"/>
    </row>
    <row r="3" spans="1:7" ht="5.25" customHeight="1">
      <c r="A3" s="2"/>
      <c r="B3" s="2"/>
      <c r="C3" s="2"/>
      <c r="D3" s="2"/>
      <c r="E3" s="3"/>
      <c r="F3" s="3"/>
      <c r="G3" s="3"/>
    </row>
    <row r="4" spans="1:7" ht="12.75" customHeight="1">
      <c r="A4" s="110" t="s">
        <v>20</v>
      </c>
      <c r="B4" s="110"/>
      <c r="C4" s="110"/>
      <c r="D4" s="110"/>
      <c r="E4" s="3"/>
      <c r="F4" s="3"/>
      <c r="G4" s="3"/>
    </row>
    <row r="5" spans="1:7">
      <c r="A5" s="111" t="s">
        <v>21</v>
      </c>
      <c r="B5" s="111"/>
      <c r="C5" s="111"/>
      <c r="D5" s="11">
        <v>708.62</v>
      </c>
    </row>
    <row r="6" spans="1:7" ht="12.75" customHeight="1">
      <c r="A6" s="112" t="s">
        <v>62</v>
      </c>
      <c r="B6" s="112"/>
      <c r="C6" s="112"/>
      <c r="D6" s="20">
        <f>D7+D8+D9+D10+D11</f>
        <v>19.440000000000001</v>
      </c>
    </row>
    <row r="7" spans="1:7" ht="12.75" customHeight="1">
      <c r="A7" s="111" t="s">
        <v>23</v>
      </c>
      <c r="B7" s="111"/>
      <c r="C7" s="111"/>
      <c r="D7" s="20">
        <v>10.81</v>
      </c>
    </row>
    <row r="8" spans="1:7" ht="12.75" customHeight="1">
      <c r="A8" s="100" t="s">
        <v>22</v>
      </c>
      <c r="B8" s="100"/>
      <c r="C8" s="100"/>
      <c r="D8" s="20">
        <v>4.8</v>
      </c>
    </row>
    <row r="9" spans="1:7" ht="12.75" customHeight="1">
      <c r="A9" s="100" t="s">
        <v>27</v>
      </c>
      <c r="B9" s="100"/>
      <c r="C9" s="100"/>
      <c r="D9" s="20">
        <v>3.48</v>
      </c>
    </row>
    <row r="10" spans="1:7" ht="12.75" customHeight="1">
      <c r="A10" s="100" t="s">
        <v>28</v>
      </c>
      <c r="B10" s="100"/>
      <c r="C10" s="100"/>
      <c r="D10" s="20">
        <v>0.35</v>
      </c>
    </row>
    <row r="11" spans="1:7" ht="12.75" customHeight="1">
      <c r="A11" s="100" t="s">
        <v>29</v>
      </c>
      <c r="B11" s="100"/>
      <c r="C11" s="100"/>
      <c r="D11" s="20">
        <v>0</v>
      </c>
    </row>
    <row r="12" spans="1:7" ht="15" customHeight="1">
      <c r="A12" s="101" t="s">
        <v>0</v>
      </c>
      <c r="B12" s="101"/>
      <c r="C12" s="101"/>
      <c r="D12" s="101"/>
      <c r="E12" s="4"/>
      <c r="F12" s="4"/>
      <c r="G12" s="4"/>
    </row>
    <row r="13" spans="1:7" ht="24" customHeight="1">
      <c r="A13" s="26" t="s">
        <v>1</v>
      </c>
      <c r="B13" s="14" t="s">
        <v>2</v>
      </c>
      <c r="C13" s="15" t="s">
        <v>4</v>
      </c>
      <c r="D13" s="16" t="s">
        <v>3</v>
      </c>
    </row>
    <row r="14" spans="1:7" ht="42.75" customHeight="1">
      <c r="A14" s="27">
        <v>1</v>
      </c>
      <c r="B14" s="18" t="s">
        <v>115</v>
      </c>
      <c r="C14" s="77">
        <v>-3978</v>
      </c>
      <c r="D14" s="22" t="s">
        <v>5</v>
      </c>
    </row>
    <row r="15" spans="1:7">
      <c r="A15" s="27">
        <v>2</v>
      </c>
      <c r="B15" s="18" t="s">
        <v>26</v>
      </c>
      <c r="C15" s="20"/>
      <c r="D15" s="22"/>
    </row>
    <row r="16" spans="1:7" ht="16.5" customHeight="1">
      <c r="A16" s="27" t="s">
        <v>11</v>
      </c>
      <c r="B16" s="21" t="s">
        <v>24</v>
      </c>
      <c r="C16" s="36">
        <f>D5*D7*12</f>
        <v>91922.186400000006</v>
      </c>
      <c r="D16" s="102" t="s">
        <v>6</v>
      </c>
    </row>
    <row r="17" spans="1:4" ht="15.75" customHeight="1">
      <c r="A17" s="27" t="s">
        <v>12</v>
      </c>
      <c r="B17" s="21" t="s">
        <v>25</v>
      </c>
      <c r="C17" s="36">
        <f>D5*D8*12</f>
        <v>40816.511999999995</v>
      </c>
      <c r="D17" s="102"/>
    </row>
    <row r="18" spans="1:4" ht="25.5">
      <c r="A18" s="27" t="s">
        <v>13</v>
      </c>
      <c r="B18" s="21" t="s">
        <v>7</v>
      </c>
      <c r="C18" s="36">
        <f>D5*D9*12</f>
        <v>29591.9712</v>
      </c>
      <c r="D18" s="102"/>
    </row>
    <row r="19" spans="1:4">
      <c r="A19" s="27" t="s">
        <v>14</v>
      </c>
      <c r="B19" s="21" t="s">
        <v>8</v>
      </c>
      <c r="C19" s="36">
        <f>D5*D10*12</f>
        <v>2976.2039999999997</v>
      </c>
      <c r="D19" s="102"/>
    </row>
    <row r="20" spans="1:4">
      <c r="A20" s="27" t="s">
        <v>15</v>
      </c>
      <c r="B20" s="21" t="s">
        <v>9</v>
      </c>
      <c r="C20" s="36">
        <f>D5*D11*12</f>
        <v>0</v>
      </c>
      <c r="D20" s="102"/>
    </row>
    <row r="21" spans="1:4">
      <c r="A21" s="27" t="s">
        <v>16</v>
      </c>
      <c r="B21" s="21" t="s">
        <v>10</v>
      </c>
      <c r="C21" s="43">
        <v>0</v>
      </c>
      <c r="D21" s="102"/>
    </row>
    <row r="22" spans="1:4">
      <c r="A22" s="27"/>
      <c r="B22" s="23" t="s">
        <v>17</v>
      </c>
      <c r="C22" s="78">
        <f>SUM(C16:C21)</f>
        <v>165306.87359999999</v>
      </c>
      <c r="D22" s="22"/>
    </row>
    <row r="23" spans="1:4" ht="15" customHeight="1">
      <c r="A23" s="27" t="s">
        <v>31</v>
      </c>
      <c r="B23" s="18" t="s">
        <v>137</v>
      </c>
      <c r="C23" s="20"/>
      <c r="D23" s="22"/>
    </row>
    <row r="24" spans="1:4">
      <c r="A24" s="27" t="s">
        <v>32</v>
      </c>
      <c r="B24" s="24" t="s">
        <v>24</v>
      </c>
      <c r="C24" s="36">
        <f>D5*D7*12</f>
        <v>91922.186400000006</v>
      </c>
      <c r="D24" s="22"/>
    </row>
    <row r="25" spans="1:4" ht="25.5">
      <c r="A25" s="27" t="s">
        <v>33</v>
      </c>
      <c r="B25" s="24" t="s">
        <v>25</v>
      </c>
      <c r="C25" s="36">
        <f>C17</f>
        <v>40816.511999999995</v>
      </c>
      <c r="D25" s="22"/>
    </row>
    <row r="26" spans="1:4" ht="25.5">
      <c r="A26" s="27" t="s">
        <v>34</v>
      </c>
      <c r="B26" s="24" t="s">
        <v>7</v>
      </c>
      <c r="C26" s="20"/>
      <c r="D26" s="22"/>
    </row>
    <row r="27" spans="1:4" ht="14.25" customHeight="1">
      <c r="A27" s="25" t="s">
        <v>35</v>
      </c>
      <c r="B27" s="74" t="s">
        <v>124</v>
      </c>
      <c r="C27" s="36">
        <v>16948</v>
      </c>
      <c r="D27" s="22"/>
    </row>
    <row r="28" spans="1:4" ht="13.5" customHeight="1">
      <c r="A28" s="25" t="s">
        <v>36</v>
      </c>
      <c r="B28" s="24"/>
      <c r="C28" s="36">
        <v>0</v>
      </c>
      <c r="D28" s="22"/>
    </row>
    <row r="29" spans="1:4" ht="14.25" customHeight="1">
      <c r="A29" s="25" t="s">
        <v>37</v>
      </c>
      <c r="B29" s="24"/>
      <c r="C29" s="36">
        <v>0</v>
      </c>
      <c r="D29" s="22"/>
    </row>
    <row r="30" spans="1:4" ht="14.25" customHeight="1">
      <c r="A30" s="25" t="s">
        <v>38</v>
      </c>
      <c r="B30" s="24"/>
      <c r="C30" s="36">
        <v>0</v>
      </c>
      <c r="D30" s="22"/>
    </row>
    <row r="31" spans="1:4" ht="14.25" customHeight="1">
      <c r="A31" s="25" t="s">
        <v>60</v>
      </c>
      <c r="B31" s="24"/>
      <c r="C31" s="36">
        <v>0</v>
      </c>
      <c r="D31" s="22"/>
    </row>
    <row r="32" spans="1:4">
      <c r="A32" s="27" t="s">
        <v>41</v>
      </c>
      <c r="B32" s="24" t="s">
        <v>8</v>
      </c>
      <c r="C32" s="36">
        <f>C19</f>
        <v>2976.2039999999997</v>
      </c>
      <c r="D32" s="11"/>
    </row>
    <row r="33" spans="1:7">
      <c r="A33" s="27" t="s">
        <v>39</v>
      </c>
      <c r="B33" s="24" t="s">
        <v>9</v>
      </c>
      <c r="C33" s="36">
        <f>D5*D11*12</f>
        <v>0</v>
      </c>
      <c r="D33" s="11"/>
    </row>
    <row r="34" spans="1:7">
      <c r="A34" s="27" t="s">
        <v>40</v>
      </c>
      <c r="B34" s="24" t="s">
        <v>10</v>
      </c>
      <c r="C34" s="43">
        <v>0</v>
      </c>
      <c r="D34" s="11"/>
    </row>
    <row r="35" spans="1:7" s="12" customFormat="1" ht="15" customHeight="1">
      <c r="A35" s="103" t="s">
        <v>17</v>
      </c>
      <c r="B35" s="103"/>
      <c r="C35" s="80">
        <f>SUM(C24:C34)</f>
        <v>152662.90239999999</v>
      </c>
      <c r="D35" s="14"/>
      <c r="E35" s="4"/>
      <c r="F35" s="4"/>
      <c r="G35" s="4"/>
    </row>
    <row r="36" spans="1:7" ht="13.5" customHeight="1">
      <c r="A36" s="104" t="s">
        <v>42</v>
      </c>
      <c r="B36" s="104"/>
      <c r="C36" s="104"/>
      <c r="D36" s="104"/>
    </row>
    <row r="37" spans="1:7" ht="32.25" customHeight="1">
      <c r="A37" s="27" t="s">
        <v>46</v>
      </c>
      <c r="B37" s="21" t="s">
        <v>43</v>
      </c>
      <c r="C37" s="36">
        <v>-3111</v>
      </c>
      <c r="D37" s="38" t="s">
        <v>51</v>
      </c>
    </row>
    <row r="38" spans="1:7" ht="13.5" customHeight="1">
      <c r="A38" s="27" t="s">
        <v>18</v>
      </c>
      <c r="B38" s="21" t="s">
        <v>53</v>
      </c>
      <c r="C38" s="36">
        <v>165450</v>
      </c>
      <c r="D38" s="105" t="s">
        <v>44</v>
      </c>
    </row>
    <row r="39" spans="1:7" ht="14.25" customHeight="1">
      <c r="A39" s="27" t="s">
        <v>19</v>
      </c>
      <c r="B39" s="21" t="s">
        <v>54</v>
      </c>
      <c r="C39" s="36">
        <v>161394</v>
      </c>
      <c r="D39" s="105"/>
    </row>
    <row r="40" spans="1:7" ht="34.5" customHeight="1">
      <c r="A40" s="27" t="s">
        <v>47</v>
      </c>
      <c r="B40" s="21" t="s">
        <v>45</v>
      </c>
      <c r="C40" s="78">
        <f>C38-C39+C37</f>
        <v>945</v>
      </c>
      <c r="D40" s="38" t="s">
        <v>51</v>
      </c>
    </row>
    <row r="41" spans="1:7">
      <c r="A41" s="27"/>
      <c r="B41" s="21" t="s">
        <v>48</v>
      </c>
      <c r="C41" s="42"/>
      <c r="D41" s="22"/>
    </row>
    <row r="42" spans="1:7">
      <c r="A42" s="106" t="s">
        <v>49</v>
      </c>
      <c r="B42" s="106"/>
      <c r="C42" s="106"/>
      <c r="D42" s="106"/>
    </row>
    <row r="43" spans="1:7" ht="16.5">
      <c r="A43" s="27"/>
      <c r="B43" s="21" t="s">
        <v>50</v>
      </c>
      <c r="C43" s="20">
        <v>0</v>
      </c>
      <c r="D43" s="22" t="s">
        <v>52</v>
      </c>
    </row>
    <row r="44" spans="1:7" ht="26.25" customHeight="1">
      <c r="A44" s="107" t="s">
        <v>123</v>
      </c>
      <c r="B44" s="108"/>
      <c r="C44" s="78">
        <f>(C14+C18)-(C27+C28+C29+C30+C31)</f>
        <v>8665.9712</v>
      </c>
      <c r="D44" s="30"/>
    </row>
    <row r="45" spans="1:7">
      <c r="D45" s="7"/>
    </row>
    <row r="46" spans="1:7">
      <c r="A46" s="99" t="s">
        <v>55</v>
      </c>
      <c r="B46" s="99"/>
      <c r="C46" s="10" t="s">
        <v>69</v>
      </c>
      <c r="D46" s="28" t="s">
        <v>57</v>
      </c>
    </row>
    <row r="47" spans="1:7">
      <c r="D47" s="7"/>
    </row>
    <row r="48" spans="1:7">
      <c r="B48" s="9" t="s">
        <v>56</v>
      </c>
      <c r="C48" s="10" t="s">
        <v>68</v>
      </c>
      <c r="D48" s="7"/>
    </row>
    <row r="49" spans="4:4">
      <c r="D49" s="7"/>
    </row>
    <row r="50" spans="4:4">
      <c r="D50" s="7"/>
    </row>
    <row r="51" spans="4:4">
      <c r="D51" s="7"/>
    </row>
    <row r="52" spans="4:4">
      <c r="D52" s="7"/>
    </row>
    <row r="53" spans="4:4">
      <c r="D53" s="7"/>
    </row>
  </sheetData>
  <mergeCells count="17">
    <mergeCell ref="A46:B46"/>
    <mergeCell ref="A8:C8"/>
    <mergeCell ref="A9:C9"/>
    <mergeCell ref="A10:C10"/>
    <mergeCell ref="A11:C11"/>
    <mergeCell ref="A12:D12"/>
    <mergeCell ref="D16:D21"/>
    <mergeCell ref="A35:B35"/>
    <mergeCell ref="A36:D36"/>
    <mergeCell ref="D38:D39"/>
    <mergeCell ref="A42:D42"/>
    <mergeCell ref="A44:B44"/>
    <mergeCell ref="A2:D2"/>
    <mergeCell ref="A4:D4"/>
    <mergeCell ref="A5:C5"/>
    <mergeCell ref="A6:C6"/>
    <mergeCell ref="A7:C7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2:G50"/>
  <sheetViews>
    <sheetView topLeftCell="A13" workbookViewId="0">
      <selection activeCell="F21" sqref="F21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1" style="6" customWidth="1"/>
    <col min="5" max="7" width="9.140625" style="1"/>
  </cols>
  <sheetData>
    <row r="2" spans="1:7" ht="22.5" customHeight="1">
      <c r="A2" s="109" t="s">
        <v>61</v>
      </c>
      <c r="B2" s="109"/>
      <c r="C2" s="109"/>
      <c r="D2" s="109"/>
      <c r="E2" s="3"/>
      <c r="F2" s="3"/>
      <c r="G2" s="3"/>
    </row>
    <row r="3" spans="1:7" ht="5.25" customHeight="1">
      <c r="A3" s="2"/>
      <c r="B3" s="2"/>
      <c r="C3" s="2"/>
      <c r="D3" s="2"/>
      <c r="E3" s="3"/>
      <c r="F3" s="3"/>
      <c r="G3" s="3"/>
    </row>
    <row r="4" spans="1:7" ht="12.75" customHeight="1">
      <c r="A4" s="110" t="s">
        <v>20</v>
      </c>
      <c r="B4" s="110"/>
      <c r="C4" s="110"/>
      <c r="D4" s="110"/>
      <c r="E4" s="3"/>
      <c r="F4" s="3"/>
      <c r="G4" s="3"/>
    </row>
    <row r="5" spans="1:7">
      <c r="A5" s="111" t="s">
        <v>21</v>
      </c>
      <c r="B5" s="111"/>
      <c r="C5" s="111"/>
      <c r="D5" s="11">
        <v>361.6</v>
      </c>
    </row>
    <row r="6" spans="1:7" ht="12.75" customHeight="1">
      <c r="A6" s="112" t="s">
        <v>62</v>
      </c>
      <c r="B6" s="112"/>
      <c r="C6" s="112"/>
      <c r="D6" s="20">
        <f>D7+D8+D9+D10+D11</f>
        <v>20.41</v>
      </c>
    </row>
    <row r="7" spans="1:7" ht="12.75" customHeight="1">
      <c r="A7" s="111" t="s">
        <v>23</v>
      </c>
      <c r="B7" s="111"/>
      <c r="C7" s="111"/>
      <c r="D7" s="20">
        <v>10.81</v>
      </c>
    </row>
    <row r="8" spans="1:7" ht="12.75" customHeight="1">
      <c r="A8" s="100" t="s">
        <v>22</v>
      </c>
      <c r="B8" s="100"/>
      <c r="C8" s="100"/>
      <c r="D8" s="20">
        <v>4.8</v>
      </c>
    </row>
    <row r="9" spans="1:7" ht="12.75" customHeight="1">
      <c r="A9" s="100" t="s">
        <v>27</v>
      </c>
      <c r="B9" s="100"/>
      <c r="C9" s="100"/>
      <c r="D9" s="20">
        <v>4.8</v>
      </c>
    </row>
    <row r="10" spans="1:7" ht="12.75" customHeight="1">
      <c r="A10" s="100" t="s">
        <v>28</v>
      </c>
      <c r="B10" s="100"/>
      <c r="C10" s="100"/>
      <c r="D10" s="20">
        <v>0</v>
      </c>
    </row>
    <row r="11" spans="1:7" ht="12.75" customHeight="1">
      <c r="A11" s="100" t="s">
        <v>29</v>
      </c>
      <c r="B11" s="100"/>
      <c r="C11" s="100"/>
      <c r="D11" s="20">
        <v>0</v>
      </c>
    </row>
    <row r="12" spans="1:7" ht="15" customHeight="1">
      <c r="A12" s="101" t="s">
        <v>0</v>
      </c>
      <c r="B12" s="101"/>
      <c r="C12" s="101"/>
      <c r="D12" s="101"/>
      <c r="E12" s="4"/>
      <c r="F12" s="4"/>
      <c r="G12" s="4"/>
    </row>
    <row r="13" spans="1:7" ht="24" customHeight="1">
      <c r="A13" s="26" t="s">
        <v>1</v>
      </c>
      <c r="B13" s="14" t="s">
        <v>2</v>
      </c>
      <c r="C13" s="15" t="s">
        <v>4</v>
      </c>
      <c r="D13" s="16" t="s">
        <v>3</v>
      </c>
    </row>
    <row r="14" spans="1:7" ht="42.75" customHeight="1">
      <c r="A14" s="27">
        <v>1</v>
      </c>
      <c r="B14" s="18" t="s">
        <v>115</v>
      </c>
      <c r="C14" s="77">
        <v>-20198</v>
      </c>
      <c r="D14" s="22" t="s">
        <v>5</v>
      </c>
    </row>
    <row r="15" spans="1:7">
      <c r="A15" s="27">
        <v>2</v>
      </c>
      <c r="B15" s="18" t="s">
        <v>26</v>
      </c>
      <c r="C15" s="20"/>
      <c r="D15" s="22"/>
    </row>
    <row r="16" spans="1:7" ht="16.5" customHeight="1">
      <c r="A16" s="27" t="s">
        <v>11</v>
      </c>
      <c r="B16" s="21" t="s">
        <v>24</v>
      </c>
      <c r="C16" s="36">
        <f>D5*D7*12</f>
        <v>46906.752000000008</v>
      </c>
      <c r="D16" s="102" t="s">
        <v>6</v>
      </c>
    </row>
    <row r="17" spans="1:7" ht="15.75" customHeight="1">
      <c r="A17" s="27" t="s">
        <v>12</v>
      </c>
      <c r="B17" s="21" t="s">
        <v>25</v>
      </c>
      <c r="C17" s="36">
        <f>D5*D8*12</f>
        <v>20828.16</v>
      </c>
      <c r="D17" s="102"/>
    </row>
    <row r="18" spans="1:7" ht="25.5">
      <c r="A18" s="27" t="s">
        <v>13</v>
      </c>
      <c r="B18" s="21" t="s">
        <v>7</v>
      </c>
      <c r="C18" s="36">
        <f>D5*D9*12</f>
        <v>20828.16</v>
      </c>
      <c r="D18" s="102"/>
    </row>
    <row r="19" spans="1:7">
      <c r="A19" s="27" t="s">
        <v>14</v>
      </c>
      <c r="B19" s="21" t="s">
        <v>8</v>
      </c>
      <c r="C19" s="36">
        <f>D5*D10*12</f>
        <v>0</v>
      </c>
      <c r="D19" s="102"/>
    </row>
    <row r="20" spans="1:7">
      <c r="A20" s="27" t="s">
        <v>15</v>
      </c>
      <c r="B20" s="21" t="s">
        <v>9</v>
      </c>
      <c r="C20" s="36">
        <f>D5*D11*12</f>
        <v>0</v>
      </c>
      <c r="D20" s="102"/>
    </row>
    <row r="21" spans="1:7">
      <c r="A21" s="27" t="s">
        <v>16</v>
      </c>
      <c r="B21" s="21" t="s">
        <v>10</v>
      </c>
      <c r="C21" s="43">
        <v>0</v>
      </c>
      <c r="D21" s="102"/>
    </row>
    <row r="22" spans="1:7">
      <c r="A22" s="27"/>
      <c r="B22" s="23" t="s">
        <v>17</v>
      </c>
      <c r="C22" s="78">
        <f>SUM(C16:C21)</f>
        <v>88563.072000000015</v>
      </c>
      <c r="D22" s="22"/>
    </row>
    <row r="23" spans="1:7" ht="15" customHeight="1">
      <c r="A23" s="27" t="s">
        <v>31</v>
      </c>
      <c r="B23" s="72" t="s">
        <v>137</v>
      </c>
      <c r="C23" s="20"/>
      <c r="D23" s="22"/>
    </row>
    <row r="24" spans="1:7">
      <c r="A24" s="27" t="s">
        <v>32</v>
      </c>
      <c r="B24" s="24" t="s">
        <v>24</v>
      </c>
      <c r="C24" s="36">
        <f>D5*D7*12</f>
        <v>46906.752000000008</v>
      </c>
      <c r="D24" s="22"/>
    </row>
    <row r="25" spans="1:7" ht="25.5">
      <c r="A25" s="27" t="s">
        <v>33</v>
      </c>
      <c r="B25" s="24" t="s">
        <v>25</v>
      </c>
      <c r="C25" s="36">
        <f>C17</f>
        <v>20828.16</v>
      </c>
      <c r="D25" s="22"/>
    </row>
    <row r="26" spans="1:7" ht="25.5">
      <c r="A26" s="27" t="s">
        <v>34</v>
      </c>
      <c r="B26" s="24" t="s">
        <v>7</v>
      </c>
      <c r="C26" s="20"/>
      <c r="D26" s="22"/>
    </row>
    <row r="27" spans="1:7" ht="14.25" customHeight="1">
      <c r="A27" s="25" t="s">
        <v>35</v>
      </c>
      <c r="B27" s="73" t="s">
        <v>124</v>
      </c>
      <c r="C27" s="36">
        <v>2124</v>
      </c>
      <c r="D27" s="22"/>
    </row>
    <row r="28" spans="1:7" ht="13.5" customHeight="1">
      <c r="A28" s="25" t="s">
        <v>36</v>
      </c>
      <c r="B28" s="73" t="s">
        <v>125</v>
      </c>
      <c r="C28" s="36">
        <v>4963</v>
      </c>
      <c r="D28" s="22"/>
    </row>
    <row r="29" spans="1:7">
      <c r="A29" s="27" t="s">
        <v>41</v>
      </c>
      <c r="B29" s="24" t="s">
        <v>8</v>
      </c>
      <c r="C29" s="36"/>
      <c r="D29" s="11"/>
    </row>
    <row r="30" spans="1:7">
      <c r="A30" s="27" t="s">
        <v>39</v>
      </c>
      <c r="B30" s="24" t="s">
        <v>9</v>
      </c>
      <c r="C30" s="36">
        <f>D5*D11*12</f>
        <v>0</v>
      </c>
      <c r="D30" s="11"/>
    </row>
    <row r="31" spans="1:7">
      <c r="A31" s="27" t="s">
        <v>40</v>
      </c>
      <c r="B31" s="24" t="s">
        <v>10</v>
      </c>
      <c r="C31" s="43">
        <v>0</v>
      </c>
      <c r="D31" s="11"/>
    </row>
    <row r="32" spans="1:7" s="12" customFormat="1" ht="15" customHeight="1">
      <c r="A32" s="103" t="s">
        <v>17</v>
      </c>
      <c r="B32" s="103"/>
      <c r="C32" s="80">
        <f>SUM(C24:C31)</f>
        <v>74821.912000000011</v>
      </c>
      <c r="D32" s="14"/>
      <c r="E32" s="4"/>
      <c r="F32" s="4"/>
      <c r="G32" s="4"/>
    </row>
    <row r="33" spans="1:4" ht="13.5" customHeight="1">
      <c r="A33" s="104" t="s">
        <v>42</v>
      </c>
      <c r="B33" s="104"/>
      <c r="C33" s="104"/>
      <c r="D33" s="104"/>
    </row>
    <row r="34" spans="1:4" ht="32.25" customHeight="1">
      <c r="A34" s="27" t="s">
        <v>46</v>
      </c>
      <c r="B34" s="21" t="s">
        <v>43</v>
      </c>
      <c r="C34" s="78">
        <v>4103</v>
      </c>
      <c r="D34" s="38" t="s">
        <v>51</v>
      </c>
    </row>
    <row r="35" spans="1:4" ht="13.5" customHeight="1">
      <c r="A35" s="27" t="s">
        <v>18</v>
      </c>
      <c r="B35" s="21" t="s">
        <v>53</v>
      </c>
      <c r="C35" s="36">
        <v>88563</v>
      </c>
      <c r="D35" s="105" t="s">
        <v>44</v>
      </c>
    </row>
    <row r="36" spans="1:4" ht="14.25" customHeight="1">
      <c r="A36" s="27" t="s">
        <v>19</v>
      </c>
      <c r="B36" s="21" t="s">
        <v>54</v>
      </c>
      <c r="C36" s="36">
        <v>87336</v>
      </c>
      <c r="D36" s="105"/>
    </row>
    <row r="37" spans="1:4" ht="28.5" customHeight="1">
      <c r="A37" s="27" t="s">
        <v>47</v>
      </c>
      <c r="B37" s="41" t="s">
        <v>63</v>
      </c>
      <c r="C37" s="78">
        <f>C35-C36+C34</f>
        <v>5330</v>
      </c>
      <c r="D37" s="38" t="s">
        <v>51</v>
      </c>
    </row>
    <row r="38" spans="1:4">
      <c r="A38" s="27"/>
      <c r="B38" s="21" t="s">
        <v>48</v>
      </c>
      <c r="C38" s="42"/>
      <c r="D38" s="22"/>
    </row>
    <row r="39" spans="1:4">
      <c r="A39" s="106" t="s">
        <v>49</v>
      </c>
      <c r="B39" s="106"/>
      <c r="C39" s="106"/>
      <c r="D39" s="106"/>
    </row>
    <row r="40" spans="1:4" ht="16.5">
      <c r="A40" s="27"/>
      <c r="B40" s="21" t="s">
        <v>50</v>
      </c>
      <c r="C40" s="20">
        <v>0</v>
      </c>
      <c r="D40" s="22" t="s">
        <v>52</v>
      </c>
    </row>
    <row r="41" spans="1:4" ht="26.25" customHeight="1">
      <c r="A41" s="107" t="s">
        <v>123</v>
      </c>
      <c r="B41" s="108"/>
      <c r="C41" s="37">
        <f>(C14+C18)-(C27+C28)</f>
        <v>-6456.84</v>
      </c>
      <c r="D41" s="30"/>
    </row>
    <row r="42" spans="1:4">
      <c r="D42" s="7"/>
    </row>
    <row r="43" spans="1:4" ht="25.5">
      <c r="A43" s="99" t="s">
        <v>55</v>
      </c>
      <c r="B43" s="99"/>
      <c r="C43" s="10" t="s">
        <v>68</v>
      </c>
      <c r="D43" s="28" t="s">
        <v>57</v>
      </c>
    </row>
    <row r="44" spans="1:4">
      <c r="D44" s="7"/>
    </row>
    <row r="45" spans="1:4" ht="25.5">
      <c r="B45" s="9" t="s">
        <v>56</v>
      </c>
      <c r="C45" s="10" t="s">
        <v>68</v>
      </c>
      <c r="D45" s="7"/>
    </row>
    <row r="46" spans="1:4">
      <c r="D46" s="7"/>
    </row>
    <row r="47" spans="1:4">
      <c r="D47" s="7"/>
    </row>
    <row r="48" spans="1:4">
      <c r="D48" s="7"/>
    </row>
    <row r="49" spans="4:4">
      <c r="D49" s="7"/>
    </row>
    <row r="50" spans="4:4">
      <c r="D50" s="7"/>
    </row>
  </sheetData>
  <mergeCells count="17">
    <mergeCell ref="A43:B43"/>
    <mergeCell ref="A8:C8"/>
    <mergeCell ref="A9:C9"/>
    <mergeCell ref="A10:C10"/>
    <mergeCell ref="A11:C11"/>
    <mergeCell ref="A12:D12"/>
    <mergeCell ref="D16:D21"/>
    <mergeCell ref="A32:B32"/>
    <mergeCell ref="A33:D33"/>
    <mergeCell ref="D35:D36"/>
    <mergeCell ref="A39:D39"/>
    <mergeCell ref="A41:B41"/>
    <mergeCell ref="A2:D2"/>
    <mergeCell ref="A4:D4"/>
    <mergeCell ref="A5:C5"/>
    <mergeCell ref="A6:C6"/>
    <mergeCell ref="A7:C7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2:E53"/>
  <sheetViews>
    <sheetView topLeftCell="A19" workbookViewId="0">
      <selection activeCell="D25" sqref="D25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  <col min="5" max="5" width="9.140625" style="1"/>
  </cols>
  <sheetData>
    <row r="2" spans="1:5" ht="22.5" customHeight="1">
      <c r="A2" s="109" t="s">
        <v>58</v>
      </c>
      <c r="B2" s="109"/>
      <c r="C2" s="109"/>
      <c r="D2" s="109"/>
      <c r="E2" s="3"/>
    </row>
    <row r="3" spans="1:5" ht="5.25" customHeight="1">
      <c r="A3" s="2"/>
      <c r="B3" s="2"/>
      <c r="C3" s="2"/>
      <c r="D3" s="2"/>
      <c r="E3" s="3"/>
    </row>
    <row r="4" spans="1:5" ht="12.75" customHeight="1">
      <c r="A4" s="110" t="s">
        <v>20</v>
      </c>
      <c r="B4" s="110"/>
      <c r="C4" s="110"/>
      <c r="D4" s="110"/>
      <c r="E4" s="3"/>
    </row>
    <row r="5" spans="1:5">
      <c r="A5" s="111" t="s">
        <v>21</v>
      </c>
      <c r="B5" s="111"/>
      <c r="C5" s="111"/>
      <c r="D5" s="11">
        <v>880.24</v>
      </c>
    </row>
    <row r="6" spans="1:5" ht="24" customHeight="1">
      <c r="A6" s="100" t="s">
        <v>117</v>
      </c>
      <c r="B6" s="100"/>
      <c r="C6" s="100"/>
      <c r="D6" s="75" t="s">
        <v>119</v>
      </c>
    </row>
    <row r="7" spans="1:5" ht="12.75" customHeight="1">
      <c r="A7" s="111" t="s">
        <v>23</v>
      </c>
      <c r="B7" s="111"/>
      <c r="C7" s="111"/>
      <c r="D7" s="75">
        <v>10.81</v>
      </c>
    </row>
    <row r="8" spans="1:5" ht="12.75" customHeight="1">
      <c r="A8" s="100" t="s">
        <v>22</v>
      </c>
      <c r="B8" s="100"/>
      <c r="C8" s="100"/>
      <c r="D8" s="76" t="s">
        <v>118</v>
      </c>
    </row>
    <row r="9" spans="1:5" ht="12.75" customHeight="1">
      <c r="A9" s="100" t="s">
        <v>27</v>
      </c>
      <c r="B9" s="100"/>
      <c r="C9" s="100"/>
      <c r="D9" s="75">
        <v>3</v>
      </c>
    </row>
    <row r="10" spans="1:5" ht="12.75" customHeight="1">
      <c r="A10" s="100" t="s">
        <v>28</v>
      </c>
      <c r="B10" s="100"/>
      <c r="C10" s="100"/>
      <c r="D10" s="75">
        <v>0.28999999999999998</v>
      </c>
    </row>
    <row r="11" spans="1:5" ht="12.75" customHeight="1">
      <c r="A11" s="100" t="s">
        <v>120</v>
      </c>
      <c r="B11" s="100"/>
      <c r="C11" s="100"/>
      <c r="D11" s="75">
        <v>3.82</v>
      </c>
    </row>
    <row r="12" spans="1:5" ht="15" customHeight="1">
      <c r="A12" s="101" t="s">
        <v>0</v>
      </c>
      <c r="B12" s="101"/>
      <c r="C12" s="101"/>
      <c r="D12" s="101"/>
      <c r="E12" s="4"/>
    </row>
    <row r="13" spans="1:5" ht="24" customHeight="1">
      <c r="A13" s="13" t="s">
        <v>1</v>
      </c>
      <c r="B13" s="14" t="s">
        <v>2</v>
      </c>
      <c r="C13" s="15" t="s">
        <v>4</v>
      </c>
      <c r="D13" s="16" t="s">
        <v>3</v>
      </c>
    </row>
    <row r="14" spans="1:5" ht="42.75" customHeight="1">
      <c r="A14" s="17">
        <v>1</v>
      </c>
      <c r="B14" s="18" t="s">
        <v>115</v>
      </c>
      <c r="C14" s="77">
        <v>-8184</v>
      </c>
      <c r="D14" s="19" t="s">
        <v>5</v>
      </c>
    </row>
    <row r="15" spans="1:5">
      <c r="A15" s="17">
        <v>2</v>
      </c>
      <c r="B15" s="18" t="s">
        <v>26</v>
      </c>
      <c r="C15" s="20"/>
      <c r="D15" s="19"/>
    </row>
    <row r="16" spans="1:5" ht="16.5" customHeight="1">
      <c r="A16" s="17" t="s">
        <v>11</v>
      </c>
      <c r="B16" s="21" t="s">
        <v>24</v>
      </c>
      <c r="C16" s="36">
        <f>D5*D7*12</f>
        <v>114184.73280000001</v>
      </c>
      <c r="D16" s="102" t="s">
        <v>6</v>
      </c>
    </row>
    <row r="17" spans="1:4" ht="15.75" customHeight="1">
      <c r="A17" s="17" t="s">
        <v>12</v>
      </c>
      <c r="B17" s="21" t="s">
        <v>25</v>
      </c>
      <c r="C17" s="36">
        <f>880.24*((25.76*6)+(27.02*6))</f>
        <v>278754.4032</v>
      </c>
      <c r="D17" s="102"/>
    </row>
    <row r="18" spans="1:4" ht="25.5">
      <c r="A18" s="17" t="s">
        <v>13</v>
      </c>
      <c r="B18" s="21" t="s">
        <v>7</v>
      </c>
      <c r="C18" s="36">
        <f>D5*D9*12</f>
        <v>31688.640000000003</v>
      </c>
      <c r="D18" s="102"/>
    </row>
    <row r="19" spans="1:4">
      <c r="A19" s="17" t="s">
        <v>14</v>
      </c>
      <c r="B19" s="21" t="s">
        <v>8</v>
      </c>
      <c r="C19" s="36">
        <f>D5*D10*12</f>
        <v>3063.2352000000001</v>
      </c>
      <c r="D19" s="102"/>
    </row>
    <row r="20" spans="1:4">
      <c r="A20" s="17" t="s">
        <v>15</v>
      </c>
      <c r="B20" s="21" t="s">
        <v>9</v>
      </c>
      <c r="C20" s="36">
        <f>D5*D11*12</f>
        <v>40350.2016</v>
      </c>
      <c r="D20" s="102"/>
    </row>
    <row r="21" spans="1:4">
      <c r="A21" s="17" t="s">
        <v>16</v>
      </c>
      <c r="B21" s="21" t="s">
        <v>10</v>
      </c>
      <c r="C21" s="37">
        <v>0</v>
      </c>
      <c r="D21" s="102"/>
    </row>
    <row r="22" spans="1:4">
      <c r="A22" s="17"/>
      <c r="B22" s="23" t="s">
        <v>17</v>
      </c>
      <c r="C22" s="78">
        <f>SUM(C16:C21)</f>
        <v>468041.21279999998</v>
      </c>
      <c r="D22" s="19"/>
    </row>
    <row r="23" spans="1:4" ht="15" customHeight="1">
      <c r="A23" s="17" t="s">
        <v>31</v>
      </c>
      <c r="B23" s="72" t="s">
        <v>137</v>
      </c>
      <c r="C23" s="20"/>
      <c r="D23" s="19"/>
    </row>
    <row r="24" spans="1:4">
      <c r="A24" s="17" t="s">
        <v>32</v>
      </c>
      <c r="B24" s="24" t="s">
        <v>24</v>
      </c>
      <c r="C24" s="36">
        <f>D5*D7*12</f>
        <v>114184.73280000001</v>
      </c>
      <c r="D24" s="19"/>
    </row>
    <row r="25" spans="1:4" ht="25.5">
      <c r="A25" s="17" t="s">
        <v>33</v>
      </c>
      <c r="B25" s="24" t="s">
        <v>25</v>
      </c>
      <c r="C25" s="36">
        <f>C17</f>
        <v>278754.4032</v>
      </c>
      <c r="D25" s="19"/>
    </row>
    <row r="26" spans="1:4" ht="25.5">
      <c r="A26" s="17" t="s">
        <v>34</v>
      </c>
      <c r="B26" s="24" t="s">
        <v>7</v>
      </c>
      <c r="C26" s="20"/>
      <c r="D26" s="19"/>
    </row>
    <row r="27" spans="1:4" ht="14.25" customHeight="1">
      <c r="A27" s="25" t="s">
        <v>35</v>
      </c>
      <c r="B27" s="73" t="s">
        <v>121</v>
      </c>
      <c r="C27" s="36">
        <v>50389</v>
      </c>
      <c r="D27" s="19"/>
    </row>
    <row r="28" spans="1:4" ht="13.5" customHeight="1">
      <c r="A28" s="25" t="s">
        <v>36</v>
      </c>
      <c r="B28" s="73" t="s">
        <v>122</v>
      </c>
      <c r="C28" s="36">
        <v>24015</v>
      </c>
      <c r="D28" s="19"/>
    </row>
    <row r="29" spans="1:4" ht="14.25" customHeight="1">
      <c r="A29" s="25" t="s">
        <v>37</v>
      </c>
      <c r="B29" s="24"/>
      <c r="C29" s="36">
        <v>0</v>
      </c>
      <c r="D29" s="19"/>
    </row>
    <row r="30" spans="1:4" ht="14.25" customHeight="1">
      <c r="A30" s="25" t="s">
        <v>38</v>
      </c>
      <c r="B30" s="24"/>
      <c r="C30" s="36">
        <v>0</v>
      </c>
      <c r="D30" s="22"/>
    </row>
    <row r="31" spans="1:4" ht="14.25" customHeight="1">
      <c r="A31" s="25" t="s">
        <v>60</v>
      </c>
      <c r="B31" s="24"/>
      <c r="C31" s="36">
        <v>0</v>
      </c>
      <c r="D31" s="22"/>
    </row>
    <row r="32" spans="1:4">
      <c r="A32" s="17" t="s">
        <v>41</v>
      </c>
      <c r="B32" s="24" t="s">
        <v>8</v>
      </c>
      <c r="C32" s="36">
        <f>D5*D10*12</f>
        <v>3063.2352000000001</v>
      </c>
      <c r="D32" s="11"/>
    </row>
    <row r="33" spans="1:5">
      <c r="A33" s="17" t="s">
        <v>39</v>
      </c>
      <c r="B33" s="24" t="s">
        <v>9</v>
      </c>
      <c r="C33" s="36">
        <f>D5*D11*12</f>
        <v>40350.2016</v>
      </c>
      <c r="D33" s="11"/>
    </row>
    <row r="34" spans="1:5">
      <c r="A34" s="17" t="s">
        <v>40</v>
      </c>
      <c r="B34" s="24" t="s">
        <v>10</v>
      </c>
      <c r="C34" s="37">
        <v>0</v>
      </c>
      <c r="D34" s="11"/>
    </row>
    <row r="35" spans="1:5" s="12" customFormat="1" ht="15" customHeight="1">
      <c r="A35" s="103" t="s">
        <v>17</v>
      </c>
      <c r="B35" s="103"/>
      <c r="C35" s="39">
        <f>SUM(C24:C34)</f>
        <v>510756.57279999997</v>
      </c>
      <c r="D35" s="14"/>
      <c r="E35" s="4"/>
    </row>
    <row r="36" spans="1:5" ht="13.5" customHeight="1">
      <c r="A36" s="104" t="s">
        <v>42</v>
      </c>
      <c r="B36" s="104"/>
      <c r="C36" s="104"/>
      <c r="D36" s="104"/>
    </row>
    <row r="37" spans="1:5" ht="32.25" customHeight="1">
      <c r="A37" s="17" t="s">
        <v>46</v>
      </c>
      <c r="B37" s="21" t="s">
        <v>43</v>
      </c>
      <c r="C37" s="36">
        <v>114642</v>
      </c>
      <c r="D37" s="38" t="s">
        <v>51</v>
      </c>
    </row>
    <row r="38" spans="1:5" ht="13.5" customHeight="1">
      <c r="A38" s="17" t="s">
        <v>18</v>
      </c>
      <c r="B38" s="21" t="s">
        <v>53</v>
      </c>
      <c r="C38" s="36">
        <v>427691</v>
      </c>
      <c r="D38" s="105" t="s">
        <v>44</v>
      </c>
    </row>
    <row r="39" spans="1:5" ht="14.25" customHeight="1">
      <c r="A39" s="17" t="s">
        <v>19</v>
      </c>
      <c r="B39" s="21" t="s">
        <v>54</v>
      </c>
      <c r="C39" s="36">
        <v>458879</v>
      </c>
      <c r="D39" s="105"/>
    </row>
    <row r="40" spans="1:5" ht="34.5" customHeight="1">
      <c r="A40" s="17" t="s">
        <v>47</v>
      </c>
      <c r="B40" s="21" t="s">
        <v>45</v>
      </c>
      <c r="C40" s="78">
        <f>C38-C39+C37</f>
        <v>83454</v>
      </c>
      <c r="D40" s="38" t="s">
        <v>51</v>
      </c>
    </row>
    <row r="41" spans="1:5">
      <c r="A41" s="17"/>
      <c r="B41" s="21" t="s">
        <v>48</v>
      </c>
      <c r="C41" s="29"/>
      <c r="D41" s="19"/>
    </row>
    <row r="42" spans="1:5">
      <c r="A42" s="106" t="s">
        <v>49</v>
      </c>
      <c r="B42" s="106"/>
      <c r="C42" s="106"/>
      <c r="D42" s="106"/>
    </row>
    <row r="43" spans="1:5" ht="16.5">
      <c r="A43" s="17"/>
      <c r="B43" s="21" t="s">
        <v>50</v>
      </c>
      <c r="C43" s="20">
        <v>0</v>
      </c>
      <c r="D43" s="19" t="s">
        <v>52</v>
      </c>
    </row>
    <row r="44" spans="1:5" ht="26.25" customHeight="1">
      <c r="A44" s="107" t="s">
        <v>123</v>
      </c>
      <c r="B44" s="108"/>
      <c r="C44" s="79">
        <f>(C14+C18)-(C27+C28+C29+C30+C31)</f>
        <v>-50899.360000000001</v>
      </c>
      <c r="D44" s="30"/>
    </row>
    <row r="45" spans="1:5">
      <c r="D45" s="7"/>
    </row>
    <row r="46" spans="1:5" ht="25.5">
      <c r="A46" s="99" t="s">
        <v>55</v>
      </c>
      <c r="B46" s="99"/>
      <c r="C46" s="10" t="s">
        <v>68</v>
      </c>
      <c r="D46" s="28" t="s">
        <v>57</v>
      </c>
    </row>
    <row r="47" spans="1:5">
      <c r="D47" s="7"/>
    </row>
    <row r="48" spans="1:5" ht="25.5">
      <c r="B48" s="9" t="s">
        <v>56</v>
      </c>
      <c r="C48" s="10" t="s">
        <v>68</v>
      </c>
      <c r="D48" s="28" t="s">
        <v>116</v>
      </c>
    </row>
    <row r="49" spans="4:4">
      <c r="D49" s="7"/>
    </row>
    <row r="50" spans="4:4">
      <c r="D50" s="7"/>
    </row>
    <row r="51" spans="4:4">
      <c r="D51" s="7"/>
    </row>
    <row r="52" spans="4:4">
      <c r="D52" s="7"/>
    </row>
    <row r="53" spans="4:4">
      <c r="D53" s="7"/>
    </row>
  </sheetData>
  <mergeCells count="17">
    <mergeCell ref="A2:D2"/>
    <mergeCell ref="A6:C6"/>
    <mergeCell ref="A5:C5"/>
    <mergeCell ref="A7:C7"/>
    <mergeCell ref="A8:C8"/>
    <mergeCell ref="A4:D4"/>
    <mergeCell ref="D16:D21"/>
    <mergeCell ref="A42:D42"/>
    <mergeCell ref="A12:D12"/>
    <mergeCell ref="A9:C9"/>
    <mergeCell ref="A10:C10"/>
    <mergeCell ref="A11:C11"/>
    <mergeCell ref="A46:B46"/>
    <mergeCell ref="A44:B44"/>
    <mergeCell ref="A35:B35"/>
    <mergeCell ref="A36:D36"/>
    <mergeCell ref="D38:D39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D55"/>
  <sheetViews>
    <sheetView topLeftCell="A13" workbookViewId="0">
      <selection activeCell="D24" sqref="D24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</cols>
  <sheetData>
    <row r="2" spans="1:4" ht="27.75" customHeight="1">
      <c r="A2" s="109" t="s">
        <v>107</v>
      </c>
      <c r="B2" s="109"/>
      <c r="C2" s="109"/>
      <c r="D2" s="109"/>
    </row>
    <row r="3" spans="1:4" ht="5.25" customHeight="1">
      <c r="A3" s="2"/>
      <c r="B3" s="2"/>
      <c r="C3" s="2"/>
      <c r="D3" s="2"/>
    </row>
    <row r="4" spans="1:4" ht="12.75" customHeight="1">
      <c r="A4" s="110" t="s">
        <v>20</v>
      </c>
      <c r="B4" s="110"/>
      <c r="C4" s="110"/>
      <c r="D4" s="110"/>
    </row>
    <row r="5" spans="1:4">
      <c r="A5" s="111" t="s">
        <v>21</v>
      </c>
      <c r="B5" s="111"/>
      <c r="C5" s="111"/>
      <c r="D5" s="11">
        <v>342.5</v>
      </c>
    </row>
    <row r="6" spans="1:4" ht="12.75" customHeight="1">
      <c r="A6" s="112" t="s">
        <v>165</v>
      </c>
      <c r="B6" s="112"/>
      <c r="C6" s="112"/>
      <c r="D6" s="75">
        <f>D7+D8+D9+D10</f>
        <v>19.88</v>
      </c>
    </row>
    <row r="7" spans="1:4" ht="12.75" customHeight="1">
      <c r="A7" s="111" t="s">
        <v>23</v>
      </c>
      <c r="B7" s="111"/>
      <c r="C7" s="111"/>
      <c r="D7" s="20">
        <v>10.81</v>
      </c>
    </row>
    <row r="8" spans="1:4" ht="12.75" customHeight="1">
      <c r="A8" s="100" t="s">
        <v>22</v>
      </c>
      <c r="B8" s="100"/>
      <c r="C8" s="100"/>
      <c r="D8" s="20">
        <v>4.8</v>
      </c>
    </row>
    <row r="9" spans="1:4" ht="12.75" customHeight="1">
      <c r="A9" s="100" t="s">
        <v>27</v>
      </c>
      <c r="B9" s="100"/>
      <c r="C9" s="100"/>
      <c r="D9" s="20">
        <v>3.5</v>
      </c>
    </row>
    <row r="10" spans="1:4" ht="12.75" customHeight="1">
      <c r="A10" s="100" t="s">
        <v>28</v>
      </c>
      <c r="B10" s="100"/>
      <c r="C10" s="100"/>
      <c r="D10" s="20">
        <v>0.77</v>
      </c>
    </row>
    <row r="11" spans="1:4" ht="12.75" customHeight="1">
      <c r="A11" s="100" t="s">
        <v>29</v>
      </c>
      <c r="B11" s="100"/>
      <c r="C11" s="100"/>
      <c r="D11" s="20">
        <v>0</v>
      </c>
    </row>
    <row r="12" spans="1:4" ht="15" customHeight="1">
      <c r="A12" s="101" t="s">
        <v>0</v>
      </c>
      <c r="B12" s="101"/>
      <c r="C12" s="101"/>
      <c r="D12" s="101"/>
    </row>
    <row r="13" spans="1:4" ht="24" customHeight="1">
      <c r="A13" s="53" t="s">
        <v>1</v>
      </c>
      <c r="B13" s="14" t="s">
        <v>2</v>
      </c>
      <c r="C13" s="15" t="s">
        <v>4</v>
      </c>
      <c r="D13" s="57" t="s">
        <v>3</v>
      </c>
    </row>
    <row r="14" spans="1:4" ht="42.75" customHeight="1">
      <c r="A14" s="55">
        <v>1</v>
      </c>
      <c r="B14" s="18" t="s">
        <v>163</v>
      </c>
      <c r="C14" s="77">
        <v>4423</v>
      </c>
      <c r="D14" s="56" t="s">
        <v>5</v>
      </c>
    </row>
    <row r="15" spans="1:4">
      <c r="A15" s="55">
        <v>2</v>
      </c>
      <c r="B15" s="18" t="s">
        <v>26</v>
      </c>
      <c r="C15" s="20"/>
      <c r="D15" s="56"/>
    </row>
    <row r="16" spans="1:4" ht="16.5" customHeight="1">
      <c r="A16" s="55" t="s">
        <v>11</v>
      </c>
      <c r="B16" s="21" t="s">
        <v>24</v>
      </c>
      <c r="C16" s="36">
        <f>D5*D7*12</f>
        <v>44429.100000000006</v>
      </c>
      <c r="D16" s="102" t="s">
        <v>6</v>
      </c>
    </row>
    <row r="17" spans="1:4" ht="15.75" customHeight="1">
      <c r="A17" s="55" t="s">
        <v>12</v>
      </c>
      <c r="B17" s="21" t="s">
        <v>25</v>
      </c>
      <c r="C17" s="36">
        <f>D5*D8*12</f>
        <v>19728</v>
      </c>
      <c r="D17" s="102"/>
    </row>
    <row r="18" spans="1:4" ht="25.5">
      <c r="A18" s="55" t="s">
        <v>13</v>
      </c>
      <c r="B18" s="21" t="s">
        <v>7</v>
      </c>
      <c r="C18" s="36">
        <f>D5*D9*12</f>
        <v>14385</v>
      </c>
      <c r="D18" s="102"/>
    </row>
    <row r="19" spans="1:4">
      <c r="A19" s="55" t="s">
        <v>14</v>
      </c>
      <c r="B19" s="21" t="s">
        <v>8</v>
      </c>
      <c r="C19" s="36">
        <f>D5*D10*12</f>
        <v>3164.7000000000003</v>
      </c>
      <c r="D19" s="102"/>
    </row>
    <row r="20" spans="1:4">
      <c r="A20" s="55" t="s">
        <v>15</v>
      </c>
      <c r="B20" s="21" t="s">
        <v>9</v>
      </c>
      <c r="C20" s="36">
        <f>D5*D11*12</f>
        <v>0</v>
      </c>
      <c r="D20" s="102"/>
    </row>
    <row r="21" spans="1:4">
      <c r="A21" s="55" t="s">
        <v>16</v>
      </c>
      <c r="B21" s="21" t="s">
        <v>10</v>
      </c>
      <c r="C21" s="43">
        <v>0</v>
      </c>
      <c r="D21" s="102"/>
    </row>
    <row r="22" spans="1:4">
      <c r="A22" s="55"/>
      <c r="B22" s="23" t="s">
        <v>17</v>
      </c>
      <c r="C22" s="80">
        <f>SUM(C16:C21)</f>
        <v>81706.8</v>
      </c>
      <c r="D22" s="56"/>
    </row>
    <row r="23" spans="1:4" ht="15" customHeight="1">
      <c r="A23" s="55" t="s">
        <v>31</v>
      </c>
      <c r="B23" s="72" t="s">
        <v>137</v>
      </c>
      <c r="C23" s="20"/>
      <c r="D23" s="56"/>
    </row>
    <row r="24" spans="1:4">
      <c r="A24" s="55" t="s">
        <v>32</v>
      </c>
      <c r="B24" s="58" t="s">
        <v>24</v>
      </c>
      <c r="C24" s="36">
        <f>D5*D7*12</f>
        <v>44429.100000000006</v>
      </c>
      <c r="D24" s="56"/>
    </row>
    <row r="25" spans="1:4" ht="18" customHeight="1">
      <c r="A25" s="55" t="s">
        <v>33</v>
      </c>
      <c r="B25" s="58" t="s">
        <v>25</v>
      </c>
      <c r="C25" s="36">
        <f>C17</f>
        <v>19728</v>
      </c>
      <c r="D25" s="56"/>
    </row>
    <row r="26" spans="1:4" ht="21.75" customHeight="1">
      <c r="A26" s="55" t="s">
        <v>34</v>
      </c>
      <c r="B26" s="59" t="s">
        <v>7</v>
      </c>
      <c r="C26" s="20"/>
      <c r="D26" s="56"/>
    </row>
    <row r="27" spans="1:4" ht="14.25" customHeight="1">
      <c r="A27" s="25" t="s">
        <v>35</v>
      </c>
      <c r="B27" s="87" t="s">
        <v>143</v>
      </c>
      <c r="C27" s="36">
        <v>8875</v>
      </c>
      <c r="D27" s="56"/>
    </row>
    <row r="28" spans="1:4" ht="13.5" customHeight="1">
      <c r="A28" s="25" t="s">
        <v>36</v>
      </c>
      <c r="B28" s="58"/>
      <c r="C28" s="36">
        <v>0</v>
      </c>
      <c r="D28" s="56"/>
    </row>
    <row r="29" spans="1:4" ht="13.5" customHeight="1">
      <c r="A29" s="25" t="s">
        <v>37</v>
      </c>
      <c r="B29" s="58"/>
      <c r="C29" s="36">
        <v>0</v>
      </c>
      <c r="D29" s="56"/>
    </row>
    <row r="30" spans="1:4" ht="13.5" customHeight="1">
      <c r="A30" s="25" t="s">
        <v>38</v>
      </c>
      <c r="B30" s="58"/>
      <c r="C30" s="36">
        <v>0</v>
      </c>
      <c r="D30" s="56"/>
    </row>
    <row r="31" spans="1:4" ht="13.5" customHeight="1">
      <c r="A31" s="25" t="s">
        <v>60</v>
      </c>
      <c r="B31" s="58"/>
      <c r="C31" s="36">
        <v>0</v>
      </c>
      <c r="D31" s="56"/>
    </row>
    <row r="32" spans="1:4">
      <c r="A32" s="55" t="s">
        <v>39</v>
      </c>
      <c r="B32" s="58" t="s">
        <v>9</v>
      </c>
      <c r="C32" s="36">
        <f>D5*D11*12</f>
        <v>0</v>
      </c>
      <c r="D32" s="11"/>
    </row>
    <row r="33" spans="1:4">
      <c r="A33" s="55" t="s">
        <v>40</v>
      </c>
      <c r="B33" s="58" t="s">
        <v>10</v>
      </c>
      <c r="C33" s="43">
        <v>0</v>
      </c>
      <c r="D33" s="11"/>
    </row>
    <row r="34" spans="1:4" s="12" customFormat="1" ht="15" customHeight="1">
      <c r="A34" s="103" t="s">
        <v>17</v>
      </c>
      <c r="B34" s="103"/>
      <c r="C34" s="80">
        <f>SUM(C24:C33)</f>
        <v>73032.100000000006</v>
      </c>
      <c r="D34" s="14"/>
    </row>
    <row r="35" spans="1:4" s="1" customFormat="1" ht="13.5" customHeight="1">
      <c r="A35" s="104" t="s">
        <v>42</v>
      </c>
      <c r="B35" s="104"/>
      <c r="C35" s="104"/>
      <c r="D35" s="104"/>
    </row>
    <row r="36" spans="1:4" s="1" customFormat="1" ht="29.25" customHeight="1">
      <c r="A36" s="55" t="s">
        <v>46</v>
      </c>
      <c r="B36" s="21" t="s">
        <v>43</v>
      </c>
      <c r="C36" s="80">
        <v>46777</v>
      </c>
      <c r="D36" s="54" t="s">
        <v>51</v>
      </c>
    </row>
    <row r="37" spans="1:4" s="1" customFormat="1" ht="13.5" customHeight="1">
      <c r="A37" s="55" t="s">
        <v>18</v>
      </c>
      <c r="B37" s="21" t="s">
        <v>53</v>
      </c>
      <c r="C37" s="36">
        <v>81707</v>
      </c>
      <c r="D37" s="105" t="s">
        <v>44</v>
      </c>
    </row>
    <row r="38" spans="1:4" s="1" customFormat="1" ht="14.25" customHeight="1">
      <c r="A38" s="55" t="s">
        <v>19</v>
      </c>
      <c r="B38" s="21" t="s">
        <v>54</v>
      </c>
      <c r="C38" s="36">
        <v>73515</v>
      </c>
      <c r="D38" s="105"/>
    </row>
    <row r="39" spans="1:4" s="1" customFormat="1" ht="18" customHeight="1">
      <c r="A39" s="55" t="s">
        <v>47</v>
      </c>
      <c r="B39" s="62" t="s">
        <v>45</v>
      </c>
      <c r="C39" s="80">
        <f>C37-C38+C36</f>
        <v>54969</v>
      </c>
      <c r="D39" s="61" t="s">
        <v>51</v>
      </c>
    </row>
    <row r="40" spans="1:4" s="1" customFormat="1">
      <c r="A40" s="55"/>
      <c r="B40" s="21" t="s">
        <v>48</v>
      </c>
      <c r="C40" s="42"/>
      <c r="D40" s="56"/>
    </row>
    <row r="41" spans="1:4" s="1" customFormat="1">
      <c r="A41" s="106" t="s">
        <v>49</v>
      </c>
      <c r="B41" s="106"/>
      <c r="C41" s="106"/>
      <c r="D41" s="106"/>
    </row>
    <row r="42" spans="1:4" s="1" customFormat="1" ht="16.5">
      <c r="A42" s="55" t="s">
        <v>81</v>
      </c>
      <c r="B42" s="21" t="s">
        <v>50</v>
      </c>
      <c r="C42" s="20">
        <v>0</v>
      </c>
      <c r="D42" s="56" t="s">
        <v>52</v>
      </c>
    </row>
    <row r="43" spans="1:4" s="1" customFormat="1" ht="26.25" customHeight="1">
      <c r="A43" s="107" t="s">
        <v>123</v>
      </c>
      <c r="B43" s="108"/>
      <c r="C43" s="80">
        <f>(C14+C18)-(C27+C28+C29+C30+C31)</f>
        <v>9933</v>
      </c>
      <c r="D43" s="30"/>
    </row>
    <row r="44" spans="1:4" s="1" customFormat="1" ht="15" customHeight="1">
      <c r="A44" s="104" t="s">
        <v>80</v>
      </c>
      <c r="B44" s="104"/>
      <c r="C44" s="104"/>
      <c r="D44" s="104"/>
    </row>
    <row r="45" spans="1:4" s="1" customFormat="1" ht="13.5" customHeight="1">
      <c r="A45" s="55" t="s">
        <v>82</v>
      </c>
      <c r="B45" s="21" t="s">
        <v>53</v>
      </c>
      <c r="C45" s="36">
        <v>67100</v>
      </c>
      <c r="D45" s="105" t="s">
        <v>44</v>
      </c>
    </row>
    <row r="46" spans="1:4" s="1" customFormat="1" ht="14.25" customHeight="1">
      <c r="A46" s="55" t="s">
        <v>83</v>
      </c>
      <c r="B46" s="21" t="s">
        <v>54</v>
      </c>
      <c r="C46" s="36">
        <v>67400</v>
      </c>
      <c r="D46" s="105"/>
    </row>
    <row r="47" spans="1:4" s="1" customFormat="1" ht="24" customHeight="1">
      <c r="A47" s="55" t="s">
        <v>84</v>
      </c>
      <c r="B47" s="62" t="s">
        <v>85</v>
      </c>
      <c r="C47" s="80">
        <f>C45-C46</f>
        <v>-300</v>
      </c>
      <c r="D47" s="54" t="s">
        <v>51</v>
      </c>
    </row>
    <row r="48" spans="1:4" s="1" customFormat="1" ht="25.5">
      <c r="A48" s="99" t="s">
        <v>55</v>
      </c>
      <c r="B48" s="99"/>
      <c r="C48" s="10" t="s">
        <v>68</v>
      </c>
      <c r="D48" s="28" t="s">
        <v>57</v>
      </c>
    </row>
    <row r="49" spans="1:4" s="1" customFormat="1">
      <c r="A49" s="8"/>
      <c r="B49" s="5"/>
      <c r="C49" s="10"/>
      <c r="D49" s="7"/>
    </row>
    <row r="50" spans="1:4" s="1" customFormat="1" ht="25.5">
      <c r="A50" s="8"/>
      <c r="B50" s="9" t="s">
        <v>56</v>
      </c>
      <c r="C50" s="10" t="s">
        <v>68</v>
      </c>
      <c r="D50" s="7"/>
    </row>
    <row r="51" spans="1:4" s="1" customFormat="1">
      <c r="A51" s="8"/>
      <c r="B51" s="5"/>
      <c r="C51" s="10"/>
      <c r="D51" s="7"/>
    </row>
    <row r="52" spans="1:4" s="1" customFormat="1">
      <c r="A52" s="8"/>
      <c r="B52" s="5"/>
      <c r="C52" s="10"/>
      <c r="D52" s="7"/>
    </row>
    <row r="53" spans="1:4" s="1" customFormat="1">
      <c r="A53" s="8"/>
      <c r="B53" s="5"/>
      <c r="C53" s="10"/>
      <c r="D53" s="7"/>
    </row>
    <row r="54" spans="1:4" s="1" customFormat="1">
      <c r="A54" s="8"/>
      <c r="B54" s="5"/>
      <c r="C54" s="10"/>
      <c r="D54" s="7"/>
    </row>
    <row r="55" spans="1:4" s="1" customFormat="1">
      <c r="A55" s="8"/>
      <c r="B55" s="5"/>
      <c r="C55" s="10"/>
      <c r="D55" s="7"/>
    </row>
  </sheetData>
  <mergeCells count="19">
    <mergeCell ref="D16:D21"/>
    <mergeCell ref="A2:D2"/>
    <mergeCell ref="A4:D4"/>
    <mergeCell ref="A5:C5"/>
    <mergeCell ref="A6:C6"/>
    <mergeCell ref="A7:C7"/>
    <mergeCell ref="A8:C8"/>
    <mergeCell ref="A9:C9"/>
    <mergeCell ref="A10:C10"/>
    <mergeCell ref="A11:C11"/>
    <mergeCell ref="A12:D12"/>
    <mergeCell ref="D45:D46"/>
    <mergeCell ref="A48:B48"/>
    <mergeCell ref="A34:B34"/>
    <mergeCell ref="A35:D35"/>
    <mergeCell ref="D37:D38"/>
    <mergeCell ref="A41:D41"/>
    <mergeCell ref="A43:B43"/>
    <mergeCell ref="A44:D44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D55"/>
  <sheetViews>
    <sheetView topLeftCell="A20" workbookViewId="0">
      <selection activeCell="G48" sqref="G48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</cols>
  <sheetData>
    <row r="2" spans="1:4" ht="27.75" customHeight="1">
      <c r="A2" s="109" t="s">
        <v>106</v>
      </c>
      <c r="B2" s="109"/>
      <c r="C2" s="109"/>
      <c r="D2" s="109"/>
    </row>
    <row r="3" spans="1:4" ht="5.25" customHeight="1">
      <c r="A3" s="2"/>
      <c r="B3" s="2"/>
      <c r="C3" s="2"/>
      <c r="D3" s="2"/>
    </row>
    <row r="4" spans="1:4" ht="12.75" customHeight="1">
      <c r="A4" s="110" t="s">
        <v>20</v>
      </c>
      <c r="B4" s="110"/>
      <c r="C4" s="110"/>
      <c r="D4" s="110"/>
    </row>
    <row r="5" spans="1:4">
      <c r="A5" s="111" t="s">
        <v>21</v>
      </c>
      <c r="B5" s="111"/>
      <c r="C5" s="111"/>
      <c r="D5" s="93">
        <v>1088.3</v>
      </c>
    </row>
    <row r="6" spans="1:4" ht="12.75" customHeight="1">
      <c r="A6" s="112" t="s">
        <v>62</v>
      </c>
      <c r="B6" s="112"/>
      <c r="C6" s="112"/>
      <c r="D6" s="20" t="s">
        <v>164</v>
      </c>
    </row>
    <row r="7" spans="1:4" ht="12.75" customHeight="1">
      <c r="A7" s="111" t="s">
        <v>23</v>
      </c>
      <c r="B7" s="111"/>
      <c r="C7" s="111"/>
      <c r="D7" s="20" t="s">
        <v>162</v>
      </c>
    </row>
    <row r="8" spans="1:4" ht="12.75" customHeight="1">
      <c r="A8" s="100" t="s">
        <v>22</v>
      </c>
      <c r="B8" s="100"/>
      <c r="C8" s="100"/>
      <c r="D8" s="20" t="s">
        <v>161</v>
      </c>
    </row>
    <row r="9" spans="1:4" ht="12.75" customHeight="1">
      <c r="A9" s="100" t="s">
        <v>27</v>
      </c>
      <c r="B9" s="100"/>
      <c r="C9" s="100"/>
      <c r="D9" s="20">
        <v>7.26</v>
      </c>
    </row>
    <row r="10" spans="1:4" ht="12.75" customHeight="1">
      <c r="A10" s="100" t="s">
        <v>28</v>
      </c>
      <c r="B10" s="100"/>
      <c r="C10" s="100"/>
      <c r="D10" s="20">
        <v>0.23</v>
      </c>
    </row>
    <row r="11" spans="1:4" ht="12.75" customHeight="1">
      <c r="A11" s="100" t="s">
        <v>29</v>
      </c>
      <c r="B11" s="100"/>
      <c r="C11" s="100"/>
      <c r="D11" s="20">
        <v>0</v>
      </c>
    </row>
    <row r="12" spans="1:4" ht="15" customHeight="1">
      <c r="A12" s="101" t="s">
        <v>0</v>
      </c>
      <c r="B12" s="101"/>
      <c r="C12" s="101"/>
      <c r="D12" s="101"/>
    </row>
    <row r="13" spans="1:4" ht="24" customHeight="1">
      <c r="A13" s="46" t="s">
        <v>1</v>
      </c>
      <c r="B13" s="14" t="s">
        <v>2</v>
      </c>
      <c r="C13" s="15" t="s">
        <v>4</v>
      </c>
      <c r="D13" s="50" t="s">
        <v>3</v>
      </c>
    </row>
    <row r="14" spans="1:4" ht="42.75" customHeight="1">
      <c r="A14" s="48">
        <v>1</v>
      </c>
      <c r="B14" s="18" t="s">
        <v>163</v>
      </c>
      <c r="C14" s="77">
        <v>-37026</v>
      </c>
      <c r="D14" s="49" t="s">
        <v>5</v>
      </c>
    </row>
    <row r="15" spans="1:4">
      <c r="A15" s="48">
        <v>2</v>
      </c>
      <c r="B15" s="18" t="s">
        <v>26</v>
      </c>
      <c r="C15" s="20"/>
      <c r="D15" s="49"/>
    </row>
    <row r="16" spans="1:4" ht="16.5" customHeight="1">
      <c r="A16" s="48" t="s">
        <v>11</v>
      </c>
      <c r="B16" s="21" t="s">
        <v>24</v>
      </c>
      <c r="C16" s="36">
        <v>190017</v>
      </c>
      <c r="D16" s="102" t="s">
        <v>6</v>
      </c>
    </row>
    <row r="17" spans="1:4" ht="15.75" customHeight="1">
      <c r="A17" s="48" t="s">
        <v>12</v>
      </c>
      <c r="B17" s="21" t="s">
        <v>25</v>
      </c>
      <c r="C17" s="36">
        <v>153712</v>
      </c>
      <c r="D17" s="102"/>
    </row>
    <row r="18" spans="1:4" ht="25.5">
      <c r="A18" s="48" t="s">
        <v>13</v>
      </c>
      <c r="B18" s="21" t="s">
        <v>7</v>
      </c>
      <c r="C18" s="36">
        <v>94813</v>
      </c>
      <c r="D18" s="102"/>
    </row>
    <row r="19" spans="1:4">
      <c r="A19" s="48" t="s">
        <v>14</v>
      </c>
      <c r="B19" s="21" t="s">
        <v>8</v>
      </c>
      <c r="C19" s="43">
        <v>3004</v>
      </c>
      <c r="D19" s="102"/>
    </row>
    <row r="20" spans="1:4">
      <c r="A20" s="48" t="s">
        <v>15</v>
      </c>
      <c r="B20" s="21" t="s">
        <v>9</v>
      </c>
      <c r="C20" s="36">
        <f>D5*D11*12</f>
        <v>0</v>
      </c>
      <c r="D20" s="102"/>
    </row>
    <row r="21" spans="1:4">
      <c r="A21" s="48" t="s">
        <v>16</v>
      </c>
      <c r="B21" s="21" t="s">
        <v>10</v>
      </c>
      <c r="C21" s="43">
        <v>0</v>
      </c>
      <c r="D21" s="102"/>
    </row>
    <row r="22" spans="1:4">
      <c r="A22" s="48"/>
      <c r="B22" s="23" t="s">
        <v>17</v>
      </c>
      <c r="C22" s="80">
        <f>SUM(C16:C21)</f>
        <v>441546</v>
      </c>
      <c r="D22" s="49"/>
    </row>
    <row r="23" spans="1:4" ht="15" customHeight="1">
      <c r="A23" s="48" t="s">
        <v>31</v>
      </c>
      <c r="B23" s="72" t="s">
        <v>137</v>
      </c>
      <c r="C23" s="20"/>
      <c r="D23" s="49"/>
    </row>
    <row r="24" spans="1:4">
      <c r="A24" s="48" t="s">
        <v>32</v>
      </c>
      <c r="B24" s="51" t="s">
        <v>24</v>
      </c>
      <c r="C24" s="36">
        <v>110170</v>
      </c>
      <c r="D24" s="49"/>
    </row>
    <row r="25" spans="1:4" ht="18" customHeight="1">
      <c r="A25" s="48" t="s">
        <v>33</v>
      </c>
      <c r="B25" s="51" t="s">
        <v>25</v>
      </c>
      <c r="C25" s="36">
        <f>C17</f>
        <v>153712</v>
      </c>
      <c r="D25" s="49"/>
    </row>
    <row r="26" spans="1:4" ht="21.75" customHeight="1">
      <c r="A26" s="48" t="s">
        <v>34</v>
      </c>
      <c r="B26" s="52" t="s">
        <v>7</v>
      </c>
      <c r="C26" s="20"/>
      <c r="D26" s="49"/>
    </row>
    <row r="27" spans="1:4" ht="14.25" customHeight="1">
      <c r="A27" s="25" t="s">
        <v>35</v>
      </c>
      <c r="B27" s="58" t="s">
        <v>105</v>
      </c>
      <c r="C27" s="78">
        <v>53409</v>
      </c>
      <c r="D27" s="49"/>
    </row>
    <row r="28" spans="1:4" ht="13.5" customHeight="1">
      <c r="A28" s="25" t="s">
        <v>36</v>
      </c>
      <c r="B28" s="58"/>
      <c r="C28" s="36">
        <v>0</v>
      </c>
      <c r="D28" s="49"/>
    </row>
    <row r="29" spans="1:4" ht="13.5" customHeight="1">
      <c r="A29" s="25" t="s">
        <v>37</v>
      </c>
      <c r="B29" s="51"/>
      <c r="C29" s="36">
        <v>0</v>
      </c>
      <c r="D29" s="49"/>
    </row>
    <row r="30" spans="1:4" ht="13.5" customHeight="1">
      <c r="A30" s="25" t="s">
        <v>38</v>
      </c>
      <c r="B30" s="51"/>
      <c r="C30" s="36">
        <v>0</v>
      </c>
      <c r="D30" s="49"/>
    </row>
    <row r="31" spans="1:4" ht="13.5" customHeight="1">
      <c r="A31" s="25" t="s">
        <v>60</v>
      </c>
      <c r="B31" s="51"/>
      <c r="C31" s="36">
        <v>0</v>
      </c>
      <c r="D31" s="49"/>
    </row>
    <row r="32" spans="1:4">
      <c r="A32" s="48" t="s">
        <v>39</v>
      </c>
      <c r="B32" s="51" t="s">
        <v>9</v>
      </c>
      <c r="C32" s="36">
        <f>D5*D11*12</f>
        <v>0</v>
      </c>
      <c r="D32" s="11"/>
    </row>
    <row r="33" spans="1:4">
      <c r="A33" s="48" t="s">
        <v>40</v>
      </c>
      <c r="B33" s="51" t="s">
        <v>10</v>
      </c>
      <c r="C33" s="43">
        <v>0</v>
      </c>
      <c r="D33" s="11"/>
    </row>
    <row r="34" spans="1:4" s="12" customFormat="1" ht="15" customHeight="1">
      <c r="A34" s="103" t="s">
        <v>17</v>
      </c>
      <c r="B34" s="103"/>
      <c r="C34" s="80">
        <f>SUM(C24:C33)</f>
        <v>317291</v>
      </c>
      <c r="D34" s="14"/>
    </row>
    <row r="35" spans="1:4" s="1" customFormat="1" ht="13.5" customHeight="1">
      <c r="A35" s="104" t="s">
        <v>109</v>
      </c>
      <c r="B35" s="104"/>
      <c r="C35" s="104"/>
      <c r="D35" s="104"/>
    </row>
    <row r="36" spans="1:4" s="1" customFormat="1" ht="29.25" customHeight="1">
      <c r="A36" s="48" t="s">
        <v>46</v>
      </c>
      <c r="B36" s="21" t="s">
        <v>43</v>
      </c>
      <c r="C36" s="80">
        <v>30000</v>
      </c>
      <c r="D36" s="47" t="s">
        <v>51</v>
      </c>
    </row>
    <row r="37" spans="1:4" s="1" customFormat="1" ht="13.5" customHeight="1">
      <c r="A37" s="48" t="s">
        <v>18</v>
      </c>
      <c r="B37" s="21" t="s">
        <v>53</v>
      </c>
      <c r="C37" s="36">
        <v>247051</v>
      </c>
      <c r="D37" s="105" t="s">
        <v>44</v>
      </c>
    </row>
    <row r="38" spans="1:4" s="1" customFormat="1" ht="14.25" customHeight="1">
      <c r="A38" s="48" t="s">
        <v>19</v>
      </c>
      <c r="B38" s="21" t="s">
        <v>54</v>
      </c>
      <c r="C38" s="36">
        <v>238464</v>
      </c>
      <c r="D38" s="105"/>
    </row>
    <row r="39" spans="1:4" s="1" customFormat="1" ht="18" customHeight="1">
      <c r="A39" s="48" t="s">
        <v>47</v>
      </c>
      <c r="B39" s="62" t="s">
        <v>45</v>
      </c>
      <c r="C39" s="80">
        <f>C37-C38+C36</f>
        <v>38587</v>
      </c>
      <c r="D39" s="61" t="s">
        <v>51</v>
      </c>
    </row>
    <row r="40" spans="1:4" s="1" customFormat="1">
      <c r="A40" s="48"/>
      <c r="B40" s="21" t="s">
        <v>48</v>
      </c>
      <c r="C40" s="42"/>
      <c r="D40" s="49"/>
    </row>
    <row r="41" spans="1:4" s="1" customFormat="1">
      <c r="A41" s="106" t="s">
        <v>49</v>
      </c>
      <c r="B41" s="106"/>
      <c r="C41" s="106"/>
      <c r="D41" s="106"/>
    </row>
    <row r="42" spans="1:4" s="1" customFormat="1" ht="16.5">
      <c r="A42" s="48" t="s">
        <v>81</v>
      </c>
      <c r="B42" s="21" t="s">
        <v>50</v>
      </c>
      <c r="C42" s="20">
        <v>0</v>
      </c>
      <c r="D42" s="49" t="s">
        <v>52</v>
      </c>
    </row>
    <row r="43" spans="1:4" s="1" customFormat="1" ht="26.25" customHeight="1">
      <c r="A43" s="107" t="s">
        <v>59</v>
      </c>
      <c r="B43" s="108"/>
      <c r="C43" s="80">
        <f>(C14+C18)-(C27+C28+C29+C30+C31)</f>
        <v>4378</v>
      </c>
      <c r="D43" s="30"/>
    </row>
    <row r="44" spans="1:4" s="1" customFormat="1" ht="15" customHeight="1">
      <c r="A44" s="104" t="s">
        <v>80</v>
      </c>
      <c r="B44" s="104"/>
      <c r="C44" s="104"/>
      <c r="D44" s="104"/>
    </row>
    <row r="45" spans="1:4" s="1" customFormat="1" ht="13.5" customHeight="1">
      <c r="A45" s="48" t="s">
        <v>82</v>
      </c>
      <c r="B45" s="21" t="s">
        <v>53</v>
      </c>
      <c r="C45" s="36">
        <v>0</v>
      </c>
      <c r="D45" s="105" t="s">
        <v>44</v>
      </c>
    </row>
    <row r="46" spans="1:4" s="1" customFormat="1" ht="14.25" customHeight="1">
      <c r="A46" s="48" t="s">
        <v>83</v>
      </c>
      <c r="B46" s="21" t="s">
        <v>54</v>
      </c>
      <c r="C46" s="36">
        <v>0</v>
      </c>
      <c r="D46" s="105"/>
    </row>
    <row r="47" spans="1:4" s="1" customFormat="1" ht="24" customHeight="1">
      <c r="A47" s="48" t="s">
        <v>84</v>
      </c>
      <c r="B47" s="62" t="s">
        <v>85</v>
      </c>
      <c r="C47" s="80">
        <f>C45-C46</f>
        <v>0</v>
      </c>
      <c r="D47" s="47" t="s">
        <v>51</v>
      </c>
    </row>
    <row r="48" spans="1:4" s="1" customFormat="1" ht="25.5">
      <c r="A48" s="99" t="s">
        <v>55</v>
      </c>
      <c r="B48" s="99"/>
      <c r="C48" s="10" t="s">
        <v>68</v>
      </c>
      <c r="D48" s="28" t="s">
        <v>57</v>
      </c>
    </row>
    <row r="49" spans="1:4" s="1" customFormat="1">
      <c r="A49" s="8"/>
      <c r="B49" s="5"/>
      <c r="C49" s="10"/>
      <c r="D49" s="7"/>
    </row>
    <row r="50" spans="1:4" s="1" customFormat="1" ht="25.5">
      <c r="A50" s="8"/>
      <c r="B50" s="9" t="s">
        <v>56</v>
      </c>
      <c r="C50" s="10" t="s">
        <v>68</v>
      </c>
      <c r="D50" s="82" t="s">
        <v>166</v>
      </c>
    </row>
    <row r="51" spans="1:4" s="1" customFormat="1">
      <c r="A51" s="8"/>
      <c r="B51" s="5"/>
      <c r="C51" s="10"/>
      <c r="D51" s="7"/>
    </row>
    <row r="52" spans="1:4" s="1" customFormat="1">
      <c r="A52" s="8"/>
      <c r="B52" s="5"/>
      <c r="C52" s="10"/>
      <c r="D52" s="7"/>
    </row>
    <row r="53" spans="1:4" s="1" customFormat="1">
      <c r="A53" s="8"/>
      <c r="B53" s="5"/>
      <c r="C53" s="10"/>
      <c r="D53" s="7"/>
    </row>
    <row r="54" spans="1:4" s="1" customFormat="1">
      <c r="A54" s="8"/>
      <c r="B54" s="5"/>
      <c r="C54" s="10"/>
      <c r="D54" s="7"/>
    </row>
    <row r="55" spans="1:4" s="1" customFormat="1">
      <c r="A55" s="8"/>
      <c r="B55" s="5"/>
      <c r="C55" s="10"/>
      <c r="D55" s="7"/>
    </row>
  </sheetData>
  <mergeCells count="19">
    <mergeCell ref="D45:D46"/>
    <mergeCell ref="A48:B48"/>
    <mergeCell ref="A34:B34"/>
    <mergeCell ref="A35:D35"/>
    <mergeCell ref="D37:D38"/>
    <mergeCell ref="A41:D41"/>
    <mergeCell ref="A43:B43"/>
    <mergeCell ref="A44:D44"/>
    <mergeCell ref="D16:D21"/>
    <mergeCell ref="A2:D2"/>
    <mergeCell ref="A4:D4"/>
    <mergeCell ref="A5:C5"/>
    <mergeCell ref="A6:C6"/>
    <mergeCell ref="A7:C7"/>
    <mergeCell ref="A8:C8"/>
    <mergeCell ref="A9:C9"/>
    <mergeCell ref="A10:C10"/>
    <mergeCell ref="A11:C11"/>
    <mergeCell ref="A12:D12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F55"/>
  <sheetViews>
    <sheetView topLeftCell="A4" workbookViewId="0">
      <selection activeCell="F14" sqref="F14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  <col min="5" max="6" width="9.140625" style="1"/>
  </cols>
  <sheetData>
    <row r="2" spans="1:6" s="64" customFormat="1" ht="27.75" customHeight="1">
      <c r="A2" s="124" t="s">
        <v>104</v>
      </c>
      <c r="B2" s="124"/>
      <c r="C2" s="124"/>
      <c r="D2" s="124"/>
      <c r="E2" s="63"/>
      <c r="F2" s="63"/>
    </row>
    <row r="3" spans="1:6" s="64" customFormat="1" ht="5.25" customHeight="1">
      <c r="A3" s="65"/>
      <c r="B3" s="65"/>
      <c r="C3" s="65"/>
      <c r="D3" s="65"/>
      <c r="E3" s="63"/>
      <c r="F3" s="63"/>
    </row>
    <row r="4" spans="1:6" s="64" customFormat="1" ht="12.75" customHeight="1">
      <c r="A4" s="125" t="s">
        <v>20</v>
      </c>
      <c r="B4" s="125"/>
      <c r="C4" s="125"/>
      <c r="D4" s="125"/>
      <c r="E4" s="63"/>
      <c r="F4" s="63"/>
    </row>
    <row r="5" spans="1:6" s="64" customFormat="1">
      <c r="A5" s="126" t="s">
        <v>21</v>
      </c>
      <c r="B5" s="126"/>
      <c r="C5" s="126"/>
      <c r="D5" s="66">
        <v>749.2</v>
      </c>
      <c r="E5" s="67"/>
      <c r="F5" s="67"/>
    </row>
    <row r="6" spans="1:6" s="64" customFormat="1" ht="12.75" customHeight="1">
      <c r="A6" s="127" t="s">
        <v>165</v>
      </c>
      <c r="B6" s="127"/>
      <c r="C6" s="127"/>
      <c r="D6" s="75">
        <f>D7+D8+D9+D10</f>
        <v>18.95</v>
      </c>
      <c r="E6" s="67"/>
      <c r="F6" s="67"/>
    </row>
    <row r="7" spans="1:6" s="64" customFormat="1" ht="12.75" customHeight="1">
      <c r="A7" s="126" t="s">
        <v>23</v>
      </c>
      <c r="B7" s="126"/>
      <c r="C7" s="126"/>
      <c r="D7" s="42">
        <v>10.81</v>
      </c>
      <c r="E7" s="67"/>
      <c r="F7" s="67"/>
    </row>
    <row r="8" spans="1:6" s="64" customFormat="1" ht="12.75" customHeight="1">
      <c r="A8" s="128" t="s">
        <v>22</v>
      </c>
      <c r="B8" s="128"/>
      <c r="C8" s="128"/>
      <c r="D8" s="42">
        <v>4.8</v>
      </c>
      <c r="E8" s="67"/>
      <c r="F8" s="67"/>
    </row>
    <row r="9" spans="1:6" s="64" customFormat="1" ht="12.75" customHeight="1">
      <c r="A9" s="128" t="s">
        <v>27</v>
      </c>
      <c r="B9" s="128"/>
      <c r="C9" s="128"/>
      <c r="D9" s="42">
        <v>3</v>
      </c>
      <c r="E9" s="67"/>
      <c r="F9" s="67"/>
    </row>
    <row r="10" spans="1:6" s="64" customFormat="1" ht="12.75" customHeight="1">
      <c r="A10" s="128" t="s">
        <v>28</v>
      </c>
      <c r="B10" s="128"/>
      <c r="C10" s="128"/>
      <c r="D10" s="42">
        <v>0.34</v>
      </c>
      <c r="E10" s="67"/>
      <c r="F10" s="67"/>
    </row>
    <row r="11" spans="1:6" s="64" customFormat="1" ht="12.75" customHeight="1">
      <c r="A11" s="128" t="s">
        <v>29</v>
      </c>
      <c r="B11" s="128"/>
      <c r="C11" s="128"/>
      <c r="D11" s="42">
        <v>0</v>
      </c>
      <c r="E11" s="67"/>
      <c r="F11" s="67"/>
    </row>
    <row r="12" spans="1:6" ht="15" customHeight="1">
      <c r="A12" s="101" t="s">
        <v>0</v>
      </c>
      <c r="B12" s="101"/>
      <c r="C12" s="101"/>
      <c r="D12" s="101"/>
      <c r="E12" s="4"/>
      <c r="F12" s="4"/>
    </row>
    <row r="13" spans="1:6" ht="24" customHeight="1">
      <c r="A13" s="46" t="s">
        <v>1</v>
      </c>
      <c r="B13" s="14" t="s">
        <v>2</v>
      </c>
      <c r="C13" s="15" t="s">
        <v>4</v>
      </c>
      <c r="D13" s="50" t="s">
        <v>3</v>
      </c>
    </row>
    <row r="14" spans="1:6" ht="42.75" customHeight="1">
      <c r="A14" s="48">
        <v>1</v>
      </c>
      <c r="B14" s="18" t="s">
        <v>115</v>
      </c>
      <c r="C14" s="77">
        <v>26822</v>
      </c>
      <c r="D14" s="49" t="s">
        <v>5</v>
      </c>
    </row>
    <row r="15" spans="1:6">
      <c r="A15" s="48">
        <v>2</v>
      </c>
      <c r="B15" s="18" t="s">
        <v>26</v>
      </c>
      <c r="C15" s="20"/>
      <c r="D15" s="49"/>
    </row>
    <row r="16" spans="1:6" ht="16.5" customHeight="1">
      <c r="A16" s="48" t="s">
        <v>11</v>
      </c>
      <c r="B16" s="21" t="s">
        <v>24</v>
      </c>
      <c r="C16" s="36">
        <f>D5*D7*12</f>
        <v>97186.224000000017</v>
      </c>
      <c r="D16" s="102" t="s">
        <v>6</v>
      </c>
    </row>
    <row r="17" spans="1:4" ht="15.75" customHeight="1">
      <c r="A17" s="48" t="s">
        <v>12</v>
      </c>
      <c r="B17" s="21" t="s">
        <v>25</v>
      </c>
      <c r="C17" s="36">
        <f>D5*D8*12</f>
        <v>43153.920000000006</v>
      </c>
      <c r="D17" s="102"/>
    </row>
    <row r="18" spans="1:4" ht="25.5">
      <c r="A18" s="48" t="s">
        <v>13</v>
      </c>
      <c r="B18" s="21" t="s">
        <v>7</v>
      </c>
      <c r="C18" s="36">
        <f>D5*D9*12</f>
        <v>26971.200000000004</v>
      </c>
      <c r="D18" s="102"/>
    </row>
    <row r="19" spans="1:4">
      <c r="A19" s="48" t="s">
        <v>14</v>
      </c>
      <c r="B19" s="21" t="s">
        <v>8</v>
      </c>
      <c r="C19" s="36">
        <f>D5*D10*12</f>
        <v>3056.7360000000003</v>
      </c>
      <c r="D19" s="102"/>
    </row>
    <row r="20" spans="1:4">
      <c r="A20" s="48" t="s">
        <v>15</v>
      </c>
      <c r="B20" s="21" t="s">
        <v>9</v>
      </c>
      <c r="C20" s="36">
        <f t="shared" ref="C20" si="0">368.5*D11+ D11*749.32*11</f>
        <v>0</v>
      </c>
      <c r="D20" s="102"/>
    </row>
    <row r="21" spans="1:4">
      <c r="A21" s="48" t="s">
        <v>16</v>
      </c>
      <c r="B21" s="21" t="s">
        <v>10</v>
      </c>
      <c r="C21" s="43">
        <v>0</v>
      </c>
      <c r="D21" s="102"/>
    </row>
    <row r="22" spans="1:4">
      <c r="A22" s="48"/>
      <c r="B22" s="23" t="s">
        <v>17</v>
      </c>
      <c r="C22" s="80">
        <f>SUM(C16:C21)</f>
        <v>170368.08000000005</v>
      </c>
      <c r="D22" s="49"/>
    </row>
    <row r="23" spans="1:4" ht="15" customHeight="1">
      <c r="A23" s="48" t="s">
        <v>31</v>
      </c>
      <c r="B23" s="72" t="s">
        <v>137</v>
      </c>
      <c r="C23" s="20"/>
      <c r="D23" s="49"/>
    </row>
    <row r="24" spans="1:4">
      <c r="A24" s="48" t="s">
        <v>32</v>
      </c>
      <c r="B24" s="51" t="s">
        <v>24</v>
      </c>
      <c r="C24" s="36">
        <f>C16</f>
        <v>97186.224000000017</v>
      </c>
      <c r="D24" s="49"/>
    </row>
    <row r="25" spans="1:4" ht="18" customHeight="1">
      <c r="A25" s="48" t="s">
        <v>33</v>
      </c>
      <c r="B25" s="51" t="s">
        <v>25</v>
      </c>
      <c r="C25" s="36">
        <f>C17</f>
        <v>43153.920000000006</v>
      </c>
      <c r="D25" s="49"/>
    </row>
    <row r="26" spans="1:4" ht="21.75" customHeight="1">
      <c r="A26" s="48" t="s">
        <v>34</v>
      </c>
      <c r="B26" s="52" t="s">
        <v>7</v>
      </c>
      <c r="C26" s="20"/>
      <c r="D26" s="49"/>
    </row>
    <row r="27" spans="1:4" ht="14.25" customHeight="1">
      <c r="A27" s="25" t="s">
        <v>35</v>
      </c>
      <c r="B27" s="87" t="s">
        <v>143</v>
      </c>
      <c r="C27" s="36">
        <v>20359</v>
      </c>
      <c r="D27" s="49"/>
    </row>
    <row r="28" spans="1:4" ht="13.5" customHeight="1">
      <c r="A28" s="25" t="s">
        <v>36</v>
      </c>
      <c r="B28" s="87" t="s">
        <v>158</v>
      </c>
      <c r="C28" s="36">
        <v>17741</v>
      </c>
      <c r="D28" s="49"/>
    </row>
    <row r="29" spans="1:4" ht="13.5" customHeight="1">
      <c r="A29" s="25" t="s">
        <v>37</v>
      </c>
      <c r="B29" s="87" t="s">
        <v>159</v>
      </c>
      <c r="C29" s="36">
        <v>3178</v>
      </c>
      <c r="D29" s="49"/>
    </row>
    <row r="30" spans="1:4" ht="13.5" customHeight="1">
      <c r="A30" s="25" t="s">
        <v>36</v>
      </c>
      <c r="B30" s="51"/>
      <c r="C30" s="36">
        <v>0</v>
      </c>
      <c r="D30" s="49"/>
    </row>
    <row r="31" spans="1:4" ht="13.5" customHeight="1">
      <c r="A31" s="25" t="s">
        <v>37</v>
      </c>
      <c r="B31" s="51"/>
      <c r="C31" s="36">
        <v>0</v>
      </c>
      <c r="D31" s="49"/>
    </row>
    <row r="32" spans="1:4">
      <c r="A32" s="48" t="s">
        <v>39</v>
      </c>
      <c r="B32" s="51" t="s">
        <v>9</v>
      </c>
      <c r="C32" s="36">
        <f>C19</f>
        <v>3056.7360000000003</v>
      </c>
      <c r="D32" s="11"/>
    </row>
    <row r="33" spans="1:6">
      <c r="A33" s="48" t="s">
        <v>40</v>
      </c>
      <c r="B33" s="51" t="s">
        <v>10</v>
      </c>
      <c r="C33" s="43">
        <v>0</v>
      </c>
      <c r="D33" s="11"/>
    </row>
    <row r="34" spans="1:6" s="12" customFormat="1" ht="15" customHeight="1">
      <c r="A34" s="103" t="s">
        <v>17</v>
      </c>
      <c r="B34" s="103"/>
      <c r="C34" s="80">
        <f>SUM(C24:C33)</f>
        <v>184674.88000000003</v>
      </c>
      <c r="D34" s="14"/>
      <c r="E34" s="4"/>
      <c r="F34" s="4"/>
    </row>
    <row r="35" spans="1:6" s="1" customFormat="1" ht="13.5" customHeight="1">
      <c r="A35" s="104" t="s">
        <v>42</v>
      </c>
      <c r="B35" s="104"/>
      <c r="C35" s="104"/>
      <c r="D35" s="104"/>
    </row>
    <row r="36" spans="1:6" s="1" customFormat="1" ht="29.25" customHeight="1">
      <c r="A36" s="48" t="s">
        <v>46</v>
      </c>
      <c r="B36" s="21" t="s">
        <v>43</v>
      </c>
      <c r="C36" s="80">
        <v>-1708</v>
      </c>
      <c r="D36" s="47" t="s">
        <v>51</v>
      </c>
    </row>
    <row r="37" spans="1:6" s="1" customFormat="1" ht="13.5" customHeight="1">
      <c r="A37" s="48" t="s">
        <v>18</v>
      </c>
      <c r="B37" s="21" t="s">
        <v>53</v>
      </c>
      <c r="C37" s="36">
        <v>169686</v>
      </c>
      <c r="D37" s="105" t="s">
        <v>44</v>
      </c>
    </row>
    <row r="38" spans="1:6" s="1" customFormat="1" ht="14.25" customHeight="1">
      <c r="A38" s="48" t="s">
        <v>19</v>
      </c>
      <c r="B38" s="21" t="s">
        <v>54</v>
      </c>
      <c r="C38" s="36">
        <v>154889</v>
      </c>
      <c r="D38" s="105"/>
    </row>
    <row r="39" spans="1:6" s="1" customFormat="1" ht="18" customHeight="1">
      <c r="A39" s="48" t="s">
        <v>47</v>
      </c>
      <c r="B39" s="62" t="s">
        <v>45</v>
      </c>
      <c r="C39" s="80">
        <f>C37-C38+C36</f>
        <v>13089</v>
      </c>
      <c r="D39" s="61" t="s">
        <v>51</v>
      </c>
    </row>
    <row r="40" spans="1:6" s="1" customFormat="1">
      <c r="A40" s="48"/>
      <c r="B40" s="21" t="s">
        <v>48</v>
      </c>
      <c r="C40" s="42"/>
      <c r="D40" s="49"/>
    </row>
    <row r="41" spans="1:6" s="1" customFormat="1">
      <c r="A41" s="106" t="s">
        <v>49</v>
      </c>
      <c r="B41" s="106"/>
      <c r="C41" s="106"/>
      <c r="D41" s="106"/>
    </row>
    <row r="42" spans="1:6" s="1" customFormat="1" ht="16.5">
      <c r="A42" s="48" t="s">
        <v>81</v>
      </c>
      <c r="B42" s="21" t="s">
        <v>50</v>
      </c>
      <c r="C42" s="20">
        <v>0</v>
      </c>
      <c r="D42" s="49" t="s">
        <v>52</v>
      </c>
    </row>
    <row r="43" spans="1:6" s="1" customFormat="1" ht="26.25" customHeight="1">
      <c r="A43" s="107" t="s">
        <v>123</v>
      </c>
      <c r="B43" s="108"/>
      <c r="C43" s="80">
        <f>(C14+C18)-(C27+C28+C29+C30+C31)</f>
        <v>12515.200000000004</v>
      </c>
      <c r="D43" s="30"/>
    </row>
    <row r="44" spans="1:6" s="1" customFormat="1" ht="15" customHeight="1">
      <c r="A44" s="104" t="s">
        <v>80</v>
      </c>
      <c r="B44" s="104"/>
      <c r="C44" s="104"/>
      <c r="D44" s="104"/>
    </row>
    <row r="45" spans="1:6" s="1" customFormat="1" ht="13.5" customHeight="1">
      <c r="A45" s="48" t="s">
        <v>82</v>
      </c>
      <c r="B45" s="21" t="s">
        <v>53</v>
      </c>
      <c r="C45" s="36">
        <v>236800</v>
      </c>
      <c r="D45" s="105" t="s">
        <v>44</v>
      </c>
    </row>
    <row r="46" spans="1:6" s="1" customFormat="1" ht="14.25" customHeight="1">
      <c r="A46" s="48" t="s">
        <v>83</v>
      </c>
      <c r="B46" s="21" t="s">
        <v>54</v>
      </c>
      <c r="C46" s="36">
        <v>227800</v>
      </c>
      <c r="D46" s="105"/>
    </row>
    <row r="47" spans="1:6" s="1" customFormat="1" ht="24" customHeight="1">
      <c r="A47" s="48" t="s">
        <v>84</v>
      </c>
      <c r="B47" s="62" t="s">
        <v>85</v>
      </c>
      <c r="C47" s="80">
        <f>C45-C46</f>
        <v>9000</v>
      </c>
      <c r="D47" s="47" t="s">
        <v>51</v>
      </c>
    </row>
    <row r="48" spans="1:6" s="1" customFormat="1" ht="25.5">
      <c r="A48" s="99" t="s">
        <v>55</v>
      </c>
      <c r="B48" s="99"/>
      <c r="C48" s="10" t="s">
        <v>68</v>
      </c>
      <c r="D48" s="28" t="s">
        <v>57</v>
      </c>
    </row>
    <row r="49" spans="1:4" s="1" customFormat="1">
      <c r="A49" s="8"/>
      <c r="B49" s="5"/>
      <c r="C49" s="10"/>
      <c r="D49" s="7"/>
    </row>
    <row r="50" spans="1:4" s="1" customFormat="1" ht="25.5">
      <c r="A50" s="8"/>
      <c r="B50" s="9" t="s">
        <v>56</v>
      </c>
      <c r="C50" s="10" t="s">
        <v>68</v>
      </c>
      <c r="D50" s="82" t="s">
        <v>160</v>
      </c>
    </row>
    <row r="51" spans="1:4" s="1" customFormat="1">
      <c r="A51" s="8"/>
      <c r="B51" s="5"/>
      <c r="C51" s="10"/>
      <c r="D51" s="7"/>
    </row>
    <row r="52" spans="1:4" s="1" customFormat="1">
      <c r="A52" s="8"/>
      <c r="B52" s="5"/>
      <c r="C52" s="10"/>
      <c r="D52" s="7"/>
    </row>
    <row r="53" spans="1:4" s="1" customFormat="1">
      <c r="A53" s="8"/>
      <c r="B53" s="5"/>
      <c r="C53" s="10"/>
      <c r="D53" s="7"/>
    </row>
    <row r="54" spans="1:4" s="1" customFormat="1">
      <c r="A54" s="8"/>
      <c r="B54" s="5"/>
      <c r="C54" s="10"/>
      <c r="D54" s="7"/>
    </row>
    <row r="55" spans="1:4" s="1" customFormat="1">
      <c r="A55" s="8"/>
      <c r="B55" s="5"/>
      <c r="C55" s="10"/>
      <c r="D55" s="7"/>
    </row>
  </sheetData>
  <mergeCells count="19">
    <mergeCell ref="D45:D46"/>
    <mergeCell ref="A48:B48"/>
    <mergeCell ref="A34:B34"/>
    <mergeCell ref="A35:D35"/>
    <mergeCell ref="D37:D38"/>
    <mergeCell ref="A41:D41"/>
    <mergeCell ref="A43:B43"/>
    <mergeCell ref="A44:D44"/>
    <mergeCell ref="D16:D21"/>
    <mergeCell ref="A2:D2"/>
    <mergeCell ref="A4:D4"/>
    <mergeCell ref="A5:C5"/>
    <mergeCell ref="A6:C6"/>
    <mergeCell ref="A7:C7"/>
    <mergeCell ref="A8:C8"/>
    <mergeCell ref="A9:C9"/>
    <mergeCell ref="A10:C10"/>
    <mergeCell ref="A11:C11"/>
    <mergeCell ref="A12:D12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D55"/>
  <sheetViews>
    <sheetView workbookViewId="0">
      <selection activeCell="C16" sqref="C16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</cols>
  <sheetData>
    <row r="2" spans="1:4" ht="27.75" customHeight="1">
      <c r="A2" s="109" t="s">
        <v>103</v>
      </c>
      <c r="B2" s="109"/>
      <c r="C2" s="109"/>
      <c r="D2" s="109"/>
    </row>
    <row r="3" spans="1:4" ht="5.25" customHeight="1">
      <c r="A3" s="2"/>
      <c r="B3" s="2"/>
      <c r="C3" s="2"/>
      <c r="D3" s="2"/>
    </row>
    <row r="4" spans="1:4" ht="12.75" customHeight="1">
      <c r="A4" s="110" t="s">
        <v>20</v>
      </c>
      <c r="B4" s="110"/>
      <c r="C4" s="110"/>
      <c r="D4" s="110"/>
    </row>
    <row r="5" spans="1:4">
      <c r="A5" s="111" t="s">
        <v>21</v>
      </c>
      <c r="B5" s="111"/>
      <c r="C5" s="111"/>
      <c r="D5" s="11">
        <v>1101.5</v>
      </c>
    </row>
    <row r="6" spans="1:4" ht="12.75" customHeight="1">
      <c r="A6" s="112" t="s">
        <v>62</v>
      </c>
      <c r="B6" s="112"/>
      <c r="C6" s="112"/>
      <c r="D6" s="75">
        <f>D7+D8+D9+D10</f>
        <v>19.849999999999998</v>
      </c>
    </row>
    <row r="7" spans="1:4" ht="12.75" customHeight="1">
      <c r="A7" s="111" t="s">
        <v>23</v>
      </c>
      <c r="B7" s="111"/>
      <c r="C7" s="111"/>
      <c r="D7" s="20">
        <v>10.81</v>
      </c>
    </row>
    <row r="8" spans="1:4" ht="12.75" customHeight="1">
      <c r="A8" s="100" t="s">
        <v>22</v>
      </c>
      <c r="B8" s="100"/>
      <c r="C8" s="100"/>
      <c r="D8" s="20">
        <v>4.8</v>
      </c>
    </row>
    <row r="9" spans="1:4" ht="12.75" customHeight="1">
      <c r="A9" s="100" t="s">
        <v>27</v>
      </c>
      <c r="B9" s="100"/>
      <c r="C9" s="100"/>
      <c r="D9" s="20">
        <v>4</v>
      </c>
    </row>
    <row r="10" spans="1:4" ht="12.75" customHeight="1">
      <c r="A10" s="100" t="s">
        <v>28</v>
      </c>
      <c r="B10" s="100"/>
      <c r="C10" s="100"/>
      <c r="D10" s="20">
        <v>0.24</v>
      </c>
    </row>
    <row r="11" spans="1:4" ht="12.75" customHeight="1">
      <c r="A11" s="100" t="s">
        <v>29</v>
      </c>
      <c r="B11" s="100"/>
      <c r="C11" s="100"/>
      <c r="D11" s="20">
        <v>0</v>
      </c>
    </row>
    <row r="12" spans="1:4" ht="15" customHeight="1">
      <c r="A12" s="101" t="s">
        <v>0</v>
      </c>
      <c r="B12" s="101"/>
      <c r="C12" s="101"/>
      <c r="D12" s="101"/>
    </row>
    <row r="13" spans="1:4" ht="24" customHeight="1">
      <c r="A13" s="46" t="s">
        <v>1</v>
      </c>
      <c r="B13" s="14" t="s">
        <v>2</v>
      </c>
      <c r="C13" s="15" t="s">
        <v>4</v>
      </c>
      <c r="D13" s="50" t="s">
        <v>3</v>
      </c>
    </row>
    <row r="14" spans="1:4" ht="42.75" customHeight="1">
      <c r="A14" s="48">
        <v>1</v>
      </c>
      <c r="B14" s="18" t="s">
        <v>115</v>
      </c>
      <c r="C14" s="77">
        <v>-46321</v>
      </c>
      <c r="D14" s="49" t="s">
        <v>5</v>
      </c>
    </row>
    <row r="15" spans="1:4">
      <c r="A15" s="48">
        <v>2</v>
      </c>
      <c r="B15" s="18" t="s">
        <v>26</v>
      </c>
      <c r="C15" s="20"/>
      <c r="D15" s="49"/>
    </row>
    <row r="16" spans="1:4" ht="16.5" customHeight="1">
      <c r="A16" s="48" t="s">
        <v>11</v>
      </c>
      <c r="B16" s="21" t="s">
        <v>24</v>
      </c>
      <c r="C16" s="36">
        <f>D5*D7*12</f>
        <v>142886.58000000002</v>
      </c>
      <c r="D16" s="102" t="s">
        <v>6</v>
      </c>
    </row>
    <row r="17" spans="1:4" ht="15.75" customHeight="1">
      <c r="A17" s="48" t="s">
        <v>12</v>
      </c>
      <c r="B17" s="21" t="s">
        <v>25</v>
      </c>
      <c r="C17" s="36">
        <v>311548</v>
      </c>
      <c r="D17" s="102"/>
    </row>
    <row r="18" spans="1:4" ht="25.5">
      <c r="A18" s="48" t="s">
        <v>13</v>
      </c>
      <c r="B18" s="21" t="s">
        <v>7</v>
      </c>
      <c r="C18" s="36">
        <f>D5*D9*12</f>
        <v>52872</v>
      </c>
      <c r="D18" s="102"/>
    </row>
    <row r="19" spans="1:4">
      <c r="A19" s="48" t="s">
        <v>14</v>
      </c>
      <c r="B19" s="21" t="s">
        <v>8</v>
      </c>
      <c r="C19" s="36">
        <f>D5*D10*12</f>
        <v>3172.32</v>
      </c>
      <c r="D19" s="102"/>
    </row>
    <row r="20" spans="1:4">
      <c r="A20" s="48" t="s">
        <v>15</v>
      </c>
      <c r="B20" s="21" t="s">
        <v>9</v>
      </c>
      <c r="C20" s="36">
        <f>D5*D11*12</f>
        <v>0</v>
      </c>
      <c r="D20" s="102"/>
    </row>
    <row r="21" spans="1:4" ht="13.5" customHeight="1">
      <c r="A21" s="48" t="s">
        <v>16</v>
      </c>
      <c r="B21" s="21" t="s">
        <v>10</v>
      </c>
      <c r="C21" s="43">
        <v>0</v>
      </c>
      <c r="D21" s="102"/>
    </row>
    <row r="22" spans="1:4">
      <c r="A22" s="48"/>
      <c r="B22" s="23" t="s">
        <v>17</v>
      </c>
      <c r="C22" s="80">
        <f>SUM(C16:C21)</f>
        <v>510478.9</v>
      </c>
      <c r="D22" s="49"/>
    </row>
    <row r="23" spans="1:4" ht="15" customHeight="1">
      <c r="A23" s="48" t="s">
        <v>31</v>
      </c>
      <c r="B23" s="72" t="s">
        <v>137</v>
      </c>
      <c r="C23" s="20"/>
      <c r="D23" s="49"/>
    </row>
    <row r="24" spans="1:4">
      <c r="A24" s="48" t="s">
        <v>32</v>
      </c>
      <c r="B24" s="51" t="s">
        <v>24</v>
      </c>
      <c r="C24" s="36">
        <f>D5*D7*12</f>
        <v>142886.58000000002</v>
      </c>
      <c r="D24" s="49"/>
    </row>
    <row r="25" spans="1:4" ht="15.75" customHeight="1">
      <c r="A25" s="48" t="s">
        <v>33</v>
      </c>
      <c r="B25" s="51" t="s">
        <v>25</v>
      </c>
      <c r="C25" s="36">
        <f>C17</f>
        <v>311548</v>
      </c>
      <c r="D25" s="49"/>
    </row>
    <row r="26" spans="1:4" ht="21.75" customHeight="1">
      <c r="A26" s="48" t="s">
        <v>34</v>
      </c>
      <c r="B26" s="52" t="s">
        <v>7</v>
      </c>
      <c r="C26" s="20"/>
      <c r="D26" s="49"/>
    </row>
    <row r="27" spans="1:4" ht="14.25" customHeight="1">
      <c r="A27" s="25" t="s">
        <v>35</v>
      </c>
      <c r="B27" s="87" t="s">
        <v>143</v>
      </c>
      <c r="C27" s="36">
        <v>20349</v>
      </c>
      <c r="D27" s="49"/>
    </row>
    <row r="28" spans="1:4" ht="13.5" customHeight="1">
      <c r="A28" s="25" t="s">
        <v>36</v>
      </c>
      <c r="B28" s="84" t="s">
        <v>147</v>
      </c>
      <c r="C28" s="36">
        <v>19852</v>
      </c>
      <c r="D28" s="49"/>
    </row>
    <row r="29" spans="1:4" ht="13.5" customHeight="1">
      <c r="A29" s="25" t="s">
        <v>37</v>
      </c>
      <c r="B29" s="87" t="s">
        <v>157</v>
      </c>
      <c r="C29" s="36">
        <v>5174</v>
      </c>
      <c r="D29" s="49"/>
    </row>
    <row r="30" spans="1:4" ht="13.5" customHeight="1">
      <c r="A30" s="25" t="s">
        <v>36</v>
      </c>
      <c r="B30" s="84"/>
      <c r="C30" s="36">
        <v>0</v>
      </c>
      <c r="D30" s="49"/>
    </row>
    <row r="31" spans="1:4" ht="13.5" customHeight="1">
      <c r="A31" s="25" t="s">
        <v>37</v>
      </c>
      <c r="B31" s="51"/>
      <c r="C31" s="36">
        <v>0</v>
      </c>
      <c r="D31" s="49"/>
    </row>
    <row r="32" spans="1:4">
      <c r="A32" s="48" t="s">
        <v>39</v>
      </c>
      <c r="B32" s="51" t="s">
        <v>9</v>
      </c>
      <c r="C32" s="36">
        <f>D5*D11*12</f>
        <v>0</v>
      </c>
      <c r="D32" s="11"/>
    </row>
    <row r="33" spans="1:4">
      <c r="A33" s="48" t="s">
        <v>40</v>
      </c>
      <c r="B33" s="51" t="s">
        <v>10</v>
      </c>
      <c r="C33" s="43">
        <v>0</v>
      </c>
      <c r="D33" s="11"/>
    </row>
    <row r="34" spans="1:4" s="12" customFormat="1" ht="15" customHeight="1">
      <c r="A34" s="103" t="s">
        <v>17</v>
      </c>
      <c r="B34" s="103"/>
      <c r="C34" s="80">
        <f>SUM(C24:C33)</f>
        <v>499809.58</v>
      </c>
      <c r="D34" s="14"/>
    </row>
    <row r="35" spans="1:4" s="1" customFormat="1" ht="13.5" customHeight="1">
      <c r="A35" s="104" t="s">
        <v>42</v>
      </c>
      <c r="B35" s="104"/>
      <c r="C35" s="104"/>
      <c r="D35" s="104"/>
    </row>
    <row r="36" spans="1:4" s="1" customFormat="1" ht="29.25" customHeight="1">
      <c r="A36" s="48" t="s">
        <v>46</v>
      </c>
      <c r="B36" s="21" t="s">
        <v>43</v>
      </c>
      <c r="C36" s="80">
        <v>122894</v>
      </c>
      <c r="D36" s="47" t="s">
        <v>51</v>
      </c>
    </row>
    <row r="37" spans="1:4" s="1" customFormat="1" ht="13.5" customHeight="1">
      <c r="A37" s="48" t="s">
        <v>18</v>
      </c>
      <c r="B37" s="21" t="s">
        <v>53</v>
      </c>
      <c r="C37" s="36">
        <v>262473</v>
      </c>
      <c r="D37" s="105" t="s">
        <v>44</v>
      </c>
    </row>
    <row r="38" spans="1:4" s="1" customFormat="1" ht="14.25" customHeight="1">
      <c r="A38" s="48" t="s">
        <v>19</v>
      </c>
      <c r="B38" s="21" t="s">
        <v>54</v>
      </c>
      <c r="C38" s="36">
        <v>285866</v>
      </c>
      <c r="D38" s="105"/>
    </row>
    <row r="39" spans="1:4" s="1" customFormat="1" ht="18" customHeight="1">
      <c r="A39" s="48" t="s">
        <v>47</v>
      </c>
      <c r="B39" s="62" t="s">
        <v>45</v>
      </c>
      <c r="C39" s="80">
        <f>C37-C38+C36</f>
        <v>99501</v>
      </c>
      <c r="D39" s="61" t="s">
        <v>51</v>
      </c>
    </row>
    <row r="40" spans="1:4" s="1" customFormat="1">
      <c r="A40" s="48"/>
      <c r="B40" s="21" t="s">
        <v>48</v>
      </c>
      <c r="C40" s="42"/>
      <c r="D40" s="49"/>
    </row>
    <row r="41" spans="1:4" s="1" customFormat="1">
      <c r="A41" s="106" t="s">
        <v>49</v>
      </c>
      <c r="B41" s="106"/>
      <c r="C41" s="106"/>
      <c r="D41" s="106"/>
    </row>
    <row r="42" spans="1:4" s="1" customFormat="1" ht="16.5">
      <c r="A42" s="48" t="s">
        <v>81</v>
      </c>
      <c r="B42" s="21" t="s">
        <v>50</v>
      </c>
      <c r="C42" s="20">
        <v>0</v>
      </c>
      <c r="D42" s="49" t="s">
        <v>52</v>
      </c>
    </row>
    <row r="43" spans="1:4" s="1" customFormat="1" ht="26.25" customHeight="1">
      <c r="A43" s="107" t="s">
        <v>123</v>
      </c>
      <c r="B43" s="108"/>
      <c r="C43" s="80">
        <f>(C14+C18)-(C27+C28+C29+C30+C31)</f>
        <v>-38824</v>
      </c>
      <c r="D43" s="30"/>
    </row>
    <row r="44" spans="1:4" s="1" customFormat="1" ht="15" customHeight="1">
      <c r="A44" s="104" t="s">
        <v>80</v>
      </c>
      <c r="B44" s="104"/>
      <c r="C44" s="104"/>
      <c r="D44" s="104"/>
    </row>
    <row r="45" spans="1:4" s="1" customFormat="1" ht="13.5" customHeight="1">
      <c r="A45" s="48" t="s">
        <v>82</v>
      </c>
      <c r="B45" s="21" t="s">
        <v>53</v>
      </c>
      <c r="C45" s="36">
        <v>286000</v>
      </c>
      <c r="D45" s="105" t="s">
        <v>44</v>
      </c>
    </row>
    <row r="46" spans="1:4" s="1" customFormat="1" ht="14.25" customHeight="1">
      <c r="A46" s="48" t="s">
        <v>83</v>
      </c>
      <c r="B46" s="21" t="s">
        <v>54</v>
      </c>
      <c r="C46" s="36">
        <v>220900</v>
      </c>
      <c r="D46" s="105"/>
    </row>
    <row r="47" spans="1:4" s="1" customFormat="1" ht="24" customHeight="1">
      <c r="A47" s="48" t="s">
        <v>84</v>
      </c>
      <c r="B47" s="62" t="s">
        <v>85</v>
      </c>
      <c r="C47" s="80">
        <f>C45-C46</f>
        <v>65100</v>
      </c>
      <c r="D47" s="47" t="s">
        <v>51</v>
      </c>
    </row>
    <row r="48" spans="1:4" s="1" customFormat="1" ht="25.5">
      <c r="A48" s="99" t="s">
        <v>55</v>
      </c>
      <c r="B48" s="99"/>
      <c r="C48" s="10" t="s">
        <v>68</v>
      </c>
      <c r="D48" s="28" t="s">
        <v>57</v>
      </c>
    </row>
    <row r="49" spans="1:4" s="1" customFormat="1">
      <c r="A49" s="8"/>
      <c r="B49" s="5"/>
      <c r="C49" s="10"/>
      <c r="D49" s="7"/>
    </row>
    <row r="50" spans="1:4" s="1" customFormat="1" ht="25.5">
      <c r="A50" s="8"/>
      <c r="B50" s="9" t="s">
        <v>56</v>
      </c>
      <c r="C50" s="10" t="s">
        <v>68</v>
      </c>
      <c r="D50" s="82" t="s">
        <v>156</v>
      </c>
    </row>
    <row r="51" spans="1:4" s="1" customFormat="1">
      <c r="A51" s="8"/>
      <c r="B51" s="5"/>
      <c r="C51" s="10"/>
      <c r="D51" s="7"/>
    </row>
    <row r="52" spans="1:4" s="1" customFormat="1">
      <c r="A52" s="8"/>
      <c r="B52" s="5"/>
      <c r="C52" s="10"/>
      <c r="D52" s="7"/>
    </row>
    <row r="53" spans="1:4" s="1" customFormat="1">
      <c r="A53" s="8"/>
      <c r="B53" s="5"/>
      <c r="C53" s="10"/>
      <c r="D53" s="7"/>
    </row>
    <row r="54" spans="1:4" s="1" customFormat="1">
      <c r="A54" s="8"/>
      <c r="B54" s="5"/>
      <c r="C54" s="10"/>
      <c r="D54" s="7"/>
    </row>
    <row r="55" spans="1:4" s="1" customFormat="1">
      <c r="A55" s="8"/>
      <c r="B55" s="5"/>
      <c r="C55" s="10"/>
      <c r="D55" s="7"/>
    </row>
  </sheetData>
  <mergeCells count="19">
    <mergeCell ref="D45:D46"/>
    <mergeCell ref="A48:B48"/>
    <mergeCell ref="A34:B34"/>
    <mergeCell ref="A35:D35"/>
    <mergeCell ref="D37:D38"/>
    <mergeCell ref="A41:D41"/>
    <mergeCell ref="A43:B43"/>
    <mergeCell ref="A44:D44"/>
    <mergeCell ref="D16:D21"/>
    <mergeCell ref="A2:D2"/>
    <mergeCell ref="A4:D4"/>
    <mergeCell ref="A5:C5"/>
    <mergeCell ref="A6:C6"/>
    <mergeCell ref="A7:C7"/>
    <mergeCell ref="A8:C8"/>
    <mergeCell ref="A9:C9"/>
    <mergeCell ref="A10:C10"/>
    <mergeCell ref="A11:C11"/>
    <mergeCell ref="A12:D12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E55"/>
  <sheetViews>
    <sheetView workbookViewId="0">
      <selection activeCell="D6" sqref="D6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  <col min="5" max="5" width="9.140625" style="1"/>
  </cols>
  <sheetData>
    <row r="2" spans="1:5" ht="27.75" customHeight="1">
      <c r="A2" s="109" t="s">
        <v>102</v>
      </c>
      <c r="B2" s="109"/>
      <c r="C2" s="109"/>
      <c r="D2" s="109"/>
      <c r="E2" s="3"/>
    </row>
    <row r="3" spans="1:5" ht="5.25" customHeight="1">
      <c r="A3" s="2"/>
      <c r="B3" s="2"/>
      <c r="C3" s="2"/>
      <c r="D3" s="2"/>
      <c r="E3" s="3"/>
    </row>
    <row r="4" spans="1:5" ht="12.75" customHeight="1">
      <c r="A4" s="110" t="s">
        <v>20</v>
      </c>
      <c r="B4" s="110"/>
      <c r="C4" s="110"/>
      <c r="D4" s="110"/>
      <c r="E4" s="3"/>
    </row>
    <row r="5" spans="1:5">
      <c r="A5" s="111" t="s">
        <v>21</v>
      </c>
      <c r="B5" s="111"/>
      <c r="C5" s="111"/>
      <c r="D5" s="11">
        <v>941.7</v>
      </c>
    </row>
    <row r="6" spans="1:5" ht="12.75" customHeight="1">
      <c r="A6" s="112" t="s">
        <v>62</v>
      </c>
      <c r="B6" s="112"/>
      <c r="C6" s="112"/>
      <c r="D6" s="75">
        <f>D7+D8+D9+D10</f>
        <v>19.63</v>
      </c>
    </row>
    <row r="7" spans="1:5" ht="12.75" customHeight="1">
      <c r="A7" s="111" t="s">
        <v>23</v>
      </c>
      <c r="B7" s="111"/>
      <c r="C7" s="111"/>
      <c r="D7" s="20">
        <v>10.81</v>
      </c>
    </row>
    <row r="8" spans="1:5" ht="12.75" customHeight="1">
      <c r="A8" s="100" t="s">
        <v>22</v>
      </c>
      <c r="B8" s="100"/>
      <c r="C8" s="100"/>
      <c r="D8" s="20">
        <v>4.8</v>
      </c>
    </row>
    <row r="9" spans="1:5" ht="12.75" customHeight="1">
      <c r="A9" s="100" t="s">
        <v>27</v>
      </c>
      <c r="B9" s="100"/>
      <c r="C9" s="100"/>
      <c r="D9" s="20">
        <v>3.71</v>
      </c>
    </row>
    <row r="10" spans="1:5" ht="12.75" customHeight="1">
      <c r="A10" s="100" t="s">
        <v>28</v>
      </c>
      <c r="B10" s="100"/>
      <c r="C10" s="100"/>
      <c r="D10" s="20">
        <v>0.31</v>
      </c>
    </row>
    <row r="11" spans="1:5" ht="12.75" customHeight="1">
      <c r="A11" s="100" t="s">
        <v>29</v>
      </c>
      <c r="B11" s="100"/>
      <c r="C11" s="100"/>
      <c r="D11" s="20">
        <v>0</v>
      </c>
    </row>
    <row r="12" spans="1:5" ht="15" customHeight="1">
      <c r="A12" s="101" t="s">
        <v>0</v>
      </c>
      <c r="B12" s="101"/>
      <c r="C12" s="101"/>
      <c r="D12" s="101"/>
      <c r="E12" s="4"/>
    </row>
    <row r="13" spans="1:5" ht="24" customHeight="1">
      <c r="A13" s="46" t="s">
        <v>1</v>
      </c>
      <c r="B13" s="14" t="s">
        <v>2</v>
      </c>
      <c r="C13" s="15" t="s">
        <v>4</v>
      </c>
      <c r="D13" s="50" t="s">
        <v>3</v>
      </c>
    </row>
    <row r="14" spans="1:5" ht="42.75" customHeight="1">
      <c r="A14" s="48">
        <v>1</v>
      </c>
      <c r="B14" s="18" t="s">
        <v>115</v>
      </c>
      <c r="C14" s="77">
        <v>-5396</v>
      </c>
      <c r="D14" s="49" t="s">
        <v>5</v>
      </c>
    </row>
    <row r="15" spans="1:5">
      <c r="A15" s="48">
        <v>2</v>
      </c>
      <c r="B15" s="18" t="s">
        <v>26</v>
      </c>
      <c r="C15" s="20"/>
      <c r="D15" s="49"/>
    </row>
    <row r="16" spans="1:5" ht="16.5" customHeight="1">
      <c r="A16" s="48" t="s">
        <v>11</v>
      </c>
      <c r="B16" s="21" t="s">
        <v>24</v>
      </c>
      <c r="C16" s="36">
        <f>D5*D7*12</f>
        <v>122157.32400000002</v>
      </c>
      <c r="D16" s="102" t="s">
        <v>6</v>
      </c>
    </row>
    <row r="17" spans="1:4" ht="15.75" customHeight="1">
      <c r="A17" s="48" t="s">
        <v>12</v>
      </c>
      <c r="B17" s="21" t="s">
        <v>25</v>
      </c>
      <c r="C17" s="36">
        <f>D5*D8*12</f>
        <v>54241.919999999998</v>
      </c>
      <c r="D17" s="102"/>
    </row>
    <row r="18" spans="1:4" ht="25.5">
      <c r="A18" s="48" t="s">
        <v>13</v>
      </c>
      <c r="B18" s="21" t="s">
        <v>7</v>
      </c>
      <c r="C18" s="36">
        <f>D5*D9*12</f>
        <v>41924.484000000004</v>
      </c>
      <c r="D18" s="102"/>
    </row>
    <row r="19" spans="1:4">
      <c r="A19" s="48" t="s">
        <v>14</v>
      </c>
      <c r="B19" s="21" t="s">
        <v>8</v>
      </c>
      <c r="C19" s="36">
        <f>D5*D10*12</f>
        <v>3503.1240000000003</v>
      </c>
      <c r="D19" s="102"/>
    </row>
    <row r="20" spans="1:4">
      <c r="A20" s="48" t="s">
        <v>15</v>
      </c>
      <c r="B20" s="21" t="s">
        <v>9</v>
      </c>
      <c r="C20" s="36">
        <f>D5*D11*12</f>
        <v>0</v>
      </c>
      <c r="D20" s="102"/>
    </row>
    <row r="21" spans="1:4">
      <c r="A21" s="48" t="s">
        <v>16</v>
      </c>
      <c r="B21" s="21" t="s">
        <v>10</v>
      </c>
      <c r="C21" s="43">
        <v>0</v>
      </c>
      <c r="D21" s="102"/>
    </row>
    <row r="22" spans="1:4">
      <c r="A22" s="48"/>
      <c r="B22" s="23" t="s">
        <v>17</v>
      </c>
      <c r="C22" s="80">
        <f>SUM(C16:C21)</f>
        <v>221826.85200000001</v>
      </c>
      <c r="D22" s="49"/>
    </row>
    <row r="23" spans="1:4" ht="15" customHeight="1">
      <c r="A23" s="48" t="s">
        <v>31</v>
      </c>
      <c r="B23" s="72" t="s">
        <v>137</v>
      </c>
      <c r="C23" s="20"/>
      <c r="D23" s="49"/>
    </row>
    <row r="24" spans="1:4">
      <c r="A24" s="48" t="s">
        <v>32</v>
      </c>
      <c r="B24" s="51" t="s">
        <v>24</v>
      </c>
      <c r="C24" s="36">
        <f>D5*D7*12</f>
        <v>122157.32400000002</v>
      </c>
      <c r="D24" s="49"/>
    </row>
    <row r="25" spans="1:4" ht="18" customHeight="1">
      <c r="A25" s="48" t="s">
        <v>33</v>
      </c>
      <c r="B25" s="51" t="s">
        <v>25</v>
      </c>
      <c r="C25" s="36">
        <f>C17</f>
        <v>54241.919999999998</v>
      </c>
      <c r="D25" s="49"/>
    </row>
    <row r="26" spans="1:4" ht="21.75" customHeight="1">
      <c r="A26" s="48" t="s">
        <v>34</v>
      </c>
      <c r="B26" s="52" t="s">
        <v>7</v>
      </c>
      <c r="C26" s="20"/>
      <c r="D26" s="49"/>
    </row>
    <row r="27" spans="1:4" ht="14.25" customHeight="1">
      <c r="A27" s="25" t="s">
        <v>35</v>
      </c>
      <c r="B27" s="84" t="s">
        <v>147</v>
      </c>
      <c r="C27" s="36">
        <v>48697</v>
      </c>
      <c r="D27" s="49"/>
    </row>
    <row r="28" spans="1:4" ht="13.5" customHeight="1">
      <c r="A28" s="25" t="s">
        <v>36</v>
      </c>
      <c r="B28" s="84"/>
      <c r="C28" s="36">
        <v>0</v>
      </c>
      <c r="D28" s="49"/>
    </row>
    <row r="29" spans="1:4" ht="13.5" customHeight="1">
      <c r="A29" s="25" t="s">
        <v>37</v>
      </c>
      <c r="B29" s="84"/>
      <c r="C29" s="36">
        <v>0</v>
      </c>
      <c r="D29" s="49"/>
    </row>
    <row r="30" spans="1:4" ht="13.5" customHeight="1">
      <c r="A30" s="25" t="s">
        <v>36</v>
      </c>
      <c r="B30" s="84"/>
      <c r="C30" s="36">
        <v>0</v>
      </c>
      <c r="D30" s="49"/>
    </row>
    <row r="31" spans="1:4" ht="13.5" customHeight="1">
      <c r="A31" s="25" t="s">
        <v>37</v>
      </c>
      <c r="B31" s="51"/>
      <c r="C31" s="36">
        <v>0</v>
      </c>
      <c r="D31" s="49"/>
    </row>
    <row r="32" spans="1:4">
      <c r="A32" s="48" t="s">
        <v>39</v>
      </c>
      <c r="B32" s="51" t="s">
        <v>9</v>
      </c>
      <c r="C32" s="36">
        <f>D5*D11*12</f>
        <v>0</v>
      </c>
      <c r="D32" s="11"/>
    </row>
    <row r="33" spans="1:5">
      <c r="A33" s="48" t="s">
        <v>40</v>
      </c>
      <c r="B33" s="51" t="s">
        <v>10</v>
      </c>
      <c r="C33" s="43">
        <v>0</v>
      </c>
      <c r="D33" s="11"/>
    </row>
    <row r="34" spans="1:5" s="12" customFormat="1" ht="15" customHeight="1">
      <c r="A34" s="103" t="s">
        <v>17</v>
      </c>
      <c r="B34" s="103"/>
      <c r="C34" s="80">
        <f>SUM(C24:C33)</f>
        <v>225096.24400000001</v>
      </c>
      <c r="D34" s="14"/>
      <c r="E34" s="4"/>
    </row>
    <row r="35" spans="1:5" s="1" customFormat="1" ht="13.5" customHeight="1">
      <c r="A35" s="104" t="s">
        <v>42</v>
      </c>
      <c r="B35" s="104"/>
      <c r="C35" s="104"/>
      <c r="D35" s="104"/>
    </row>
    <row r="36" spans="1:5" s="1" customFormat="1" ht="29.25" customHeight="1">
      <c r="A36" s="48" t="s">
        <v>46</v>
      </c>
      <c r="B36" s="21" t="s">
        <v>43</v>
      </c>
      <c r="C36" s="80">
        <v>14027</v>
      </c>
      <c r="D36" s="47" t="s">
        <v>51</v>
      </c>
    </row>
    <row r="37" spans="1:5" s="1" customFormat="1" ht="13.5" customHeight="1">
      <c r="A37" s="48" t="s">
        <v>18</v>
      </c>
      <c r="B37" s="21" t="s">
        <v>53</v>
      </c>
      <c r="C37" s="36">
        <v>221851</v>
      </c>
      <c r="D37" s="105" t="s">
        <v>44</v>
      </c>
    </row>
    <row r="38" spans="1:5" s="1" customFormat="1" ht="14.25" customHeight="1">
      <c r="A38" s="48" t="s">
        <v>19</v>
      </c>
      <c r="B38" s="21" t="s">
        <v>54</v>
      </c>
      <c r="C38" s="36">
        <v>222524</v>
      </c>
      <c r="D38" s="105"/>
    </row>
    <row r="39" spans="1:5" s="1" customFormat="1" ht="18" customHeight="1">
      <c r="A39" s="48" t="s">
        <v>47</v>
      </c>
      <c r="B39" s="62" t="s">
        <v>45</v>
      </c>
      <c r="C39" s="80">
        <f>C37-C38+C36</f>
        <v>13354</v>
      </c>
      <c r="D39" s="61" t="s">
        <v>51</v>
      </c>
    </row>
    <row r="40" spans="1:5" s="1" customFormat="1">
      <c r="A40" s="48"/>
      <c r="B40" s="21" t="s">
        <v>48</v>
      </c>
      <c r="C40" s="42"/>
      <c r="D40" s="49"/>
    </row>
    <row r="41" spans="1:5" s="1" customFormat="1">
      <c r="A41" s="106" t="s">
        <v>49</v>
      </c>
      <c r="B41" s="106"/>
      <c r="C41" s="106"/>
      <c r="D41" s="106"/>
    </row>
    <row r="42" spans="1:5" s="1" customFormat="1" ht="16.5">
      <c r="A42" s="48" t="s">
        <v>81</v>
      </c>
      <c r="B42" s="21" t="s">
        <v>50</v>
      </c>
      <c r="C42" s="20">
        <v>0</v>
      </c>
      <c r="D42" s="49" t="s">
        <v>52</v>
      </c>
    </row>
    <row r="43" spans="1:5" s="1" customFormat="1" ht="26.25" customHeight="1">
      <c r="A43" s="107" t="s">
        <v>59</v>
      </c>
      <c r="B43" s="108"/>
      <c r="C43" s="80">
        <f>(C14+C18)-(C27+C28+C29+C30+C31)</f>
        <v>-12168.515999999996</v>
      </c>
      <c r="D43" s="30"/>
    </row>
    <row r="44" spans="1:5" s="1" customFormat="1" ht="15" customHeight="1">
      <c r="A44" s="104" t="s">
        <v>80</v>
      </c>
      <c r="B44" s="104"/>
      <c r="C44" s="104"/>
      <c r="D44" s="104"/>
    </row>
    <row r="45" spans="1:5" s="1" customFormat="1" ht="13.5" customHeight="1">
      <c r="A45" s="48" t="s">
        <v>82</v>
      </c>
      <c r="B45" s="21" t="s">
        <v>53</v>
      </c>
      <c r="C45" s="36">
        <v>306100</v>
      </c>
      <c r="D45" s="105" t="s">
        <v>44</v>
      </c>
    </row>
    <row r="46" spans="1:5" s="1" customFormat="1" ht="14.25" customHeight="1">
      <c r="A46" s="48" t="s">
        <v>83</v>
      </c>
      <c r="B46" s="21" t="s">
        <v>54</v>
      </c>
      <c r="C46" s="36">
        <v>291500</v>
      </c>
      <c r="D46" s="105"/>
    </row>
    <row r="47" spans="1:5" s="1" customFormat="1" ht="24" customHeight="1">
      <c r="A47" s="48" t="s">
        <v>84</v>
      </c>
      <c r="B47" s="62" t="s">
        <v>85</v>
      </c>
      <c r="C47" s="80">
        <f>C45-C46</f>
        <v>14600</v>
      </c>
      <c r="D47" s="47" t="s">
        <v>51</v>
      </c>
    </row>
    <row r="48" spans="1:5" s="1" customFormat="1" ht="25.5">
      <c r="A48" s="99" t="s">
        <v>55</v>
      </c>
      <c r="B48" s="99"/>
      <c r="C48" s="10" t="s">
        <v>68</v>
      </c>
      <c r="D48" s="28" t="s">
        <v>57</v>
      </c>
    </row>
    <row r="49" spans="1:4" s="1" customFormat="1">
      <c r="A49" s="8"/>
      <c r="B49" s="5"/>
      <c r="C49" s="10"/>
      <c r="D49" s="7"/>
    </row>
    <row r="50" spans="1:4" s="1" customFormat="1" ht="25.5">
      <c r="A50" s="8"/>
      <c r="B50" s="9" t="s">
        <v>56</v>
      </c>
      <c r="C50" s="10" t="s">
        <v>68</v>
      </c>
      <c r="D50" s="82" t="s">
        <v>155</v>
      </c>
    </row>
    <row r="51" spans="1:4" s="1" customFormat="1">
      <c r="A51" s="8"/>
      <c r="B51" s="5"/>
      <c r="C51" s="10"/>
      <c r="D51" s="7"/>
    </row>
    <row r="52" spans="1:4" s="1" customFormat="1">
      <c r="A52" s="8"/>
      <c r="B52" s="5"/>
      <c r="C52" s="10"/>
      <c r="D52" s="7"/>
    </row>
    <row r="53" spans="1:4" s="1" customFormat="1">
      <c r="A53" s="8"/>
      <c r="B53" s="5"/>
      <c r="C53" s="10"/>
      <c r="D53" s="7"/>
    </row>
    <row r="54" spans="1:4" s="1" customFormat="1">
      <c r="A54" s="8"/>
      <c r="B54" s="5"/>
      <c r="C54" s="10"/>
      <c r="D54" s="7"/>
    </row>
    <row r="55" spans="1:4" s="1" customFormat="1">
      <c r="A55" s="8"/>
      <c r="B55" s="5"/>
      <c r="C55" s="10"/>
      <c r="D55" s="7"/>
    </row>
  </sheetData>
  <mergeCells count="19">
    <mergeCell ref="D45:D46"/>
    <mergeCell ref="A48:B48"/>
    <mergeCell ref="A34:B34"/>
    <mergeCell ref="A35:D35"/>
    <mergeCell ref="D37:D38"/>
    <mergeCell ref="A41:D41"/>
    <mergeCell ref="A43:B43"/>
    <mergeCell ref="A44:D44"/>
    <mergeCell ref="D16:D21"/>
    <mergeCell ref="A2:D2"/>
    <mergeCell ref="A4:D4"/>
    <mergeCell ref="A5:C5"/>
    <mergeCell ref="A6:C6"/>
    <mergeCell ref="A7:C7"/>
    <mergeCell ref="A8:C8"/>
    <mergeCell ref="A9:C9"/>
    <mergeCell ref="A10:C10"/>
    <mergeCell ref="A11:C11"/>
    <mergeCell ref="A12:D12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F55"/>
  <sheetViews>
    <sheetView workbookViewId="0">
      <selection activeCell="C17" sqref="C17"/>
    </sheetView>
  </sheetViews>
  <sheetFormatPr defaultRowHeight="15"/>
  <cols>
    <col min="1" max="1" width="4.140625" style="8" customWidth="1"/>
    <col min="2" max="2" width="60.5703125" style="5" customWidth="1"/>
    <col min="3" max="3" width="7.7109375" style="10" customWidth="1"/>
    <col min="4" max="4" width="20.42578125" style="6" customWidth="1"/>
    <col min="5" max="6" width="9.140625" style="1"/>
  </cols>
  <sheetData>
    <row r="2" spans="1:6" ht="27.75" customHeight="1">
      <c r="A2" s="109" t="s">
        <v>101</v>
      </c>
      <c r="B2" s="109"/>
      <c r="C2" s="109"/>
      <c r="D2" s="109"/>
      <c r="E2" s="3"/>
      <c r="F2" s="3"/>
    </row>
    <row r="3" spans="1:6" ht="5.25" customHeight="1">
      <c r="A3" s="2"/>
      <c r="B3" s="2"/>
      <c r="C3" s="2"/>
      <c r="D3" s="2"/>
      <c r="E3" s="3"/>
      <c r="F3" s="3"/>
    </row>
    <row r="4" spans="1:6" ht="12.75" customHeight="1">
      <c r="A4" s="110" t="s">
        <v>20</v>
      </c>
      <c r="B4" s="110"/>
      <c r="C4" s="110"/>
      <c r="D4" s="110"/>
      <c r="E4" s="3"/>
      <c r="F4" s="3"/>
    </row>
    <row r="5" spans="1:6">
      <c r="A5" s="111" t="s">
        <v>21</v>
      </c>
      <c r="B5" s="111"/>
      <c r="C5" s="111"/>
      <c r="D5" s="11">
        <v>913.03</v>
      </c>
    </row>
    <row r="6" spans="1:6" ht="12.75" customHeight="1">
      <c r="A6" s="112" t="s">
        <v>62</v>
      </c>
      <c r="B6" s="112"/>
      <c r="C6" s="112"/>
      <c r="D6" s="75">
        <f>D7+D8+D9+D10</f>
        <v>20.189999999999998</v>
      </c>
    </row>
    <row r="7" spans="1:6" ht="12.75" customHeight="1">
      <c r="A7" s="111" t="s">
        <v>23</v>
      </c>
      <c r="B7" s="111"/>
      <c r="C7" s="111"/>
      <c r="D7" s="20">
        <v>10.81</v>
      </c>
    </row>
    <row r="8" spans="1:6" ht="12.75" customHeight="1">
      <c r="A8" s="100" t="s">
        <v>22</v>
      </c>
      <c r="B8" s="100"/>
      <c r="C8" s="100"/>
      <c r="D8" s="20">
        <v>4.8</v>
      </c>
    </row>
    <row r="9" spans="1:6" ht="12.75" customHeight="1">
      <c r="A9" s="100" t="s">
        <v>27</v>
      </c>
      <c r="B9" s="100"/>
      <c r="C9" s="100"/>
      <c r="D9" s="20">
        <v>4.29</v>
      </c>
    </row>
    <row r="10" spans="1:6" ht="12.75" customHeight="1">
      <c r="A10" s="100" t="s">
        <v>28</v>
      </c>
      <c r="B10" s="100"/>
      <c r="C10" s="100"/>
      <c r="D10" s="20">
        <v>0.28999999999999998</v>
      </c>
    </row>
    <row r="11" spans="1:6" ht="12.75" customHeight="1">
      <c r="A11" s="100" t="s">
        <v>29</v>
      </c>
      <c r="B11" s="100"/>
      <c r="C11" s="100"/>
      <c r="D11" s="20">
        <v>0</v>
      </c>
    </row>
    <row r="12" spans="1:6" ht="15" customHeight="1">
      <c r="A12" s="101" t="s">
        <v>0</v>
      </c>
      <c r="B12" s="101"/>
      <c r="C12" s="101"/>
      <c r="D12" s="101"/>
      <c r="E12" s="4"/>
      <c r="F12" s="4"/>
    </row>
    <row r="13" spans="1:6" ht="24" customHeight="1">
      <c r="A13" s="46" t="s">
        <v>1</v>
      </c>
      <c r="B13" s="14" t="s">
        <v>2</v>
      </c>
      <c r="C13" s="15" t="s">
        <v>4</v>
      </c>
      <c r="D13" s="50" t="s">
        <v>3</v>
      </c>
    </row>
    <row r="14" spans="1:6" ht="42.75" customHeight="1">
      <c r="A14" s="48">
        <v>1</v>
      </c>
      <c r="B14" s="18" t="s">
        <v>115</v>
      </c>
      <c r="C14" s="77">
        <v>739</v>
      </c>
      <c r="D14" s="49" t="s">
        <v>5</v>
      </c>
    </row>
    <row r="15" spans="1:6">
      <c r="A15" s="48">
        <v>2</v>
      </c>
      <c r="B15" s="18" t="s">
        <v>26</v>
      </c>
      <c r="C15" s="20"/>
      <c r="D15" s="49"/>
    </row>
    <row r="16" spans="1:6" ht="16.5" customHeight="1">
      <c r="A16" s="48" t="s">
        <v>11</v>
      </c>
      <c r="B16" s="21" t="s">
        <v>24</v>
      </c>
      <c r="C16" s="36">
        <f>D5*D7*12</f>
        <v>118438.25160000002</v>
      </c>
      <c r="D16" s="102" t="s">
        <v>6</v>
      </c>
    </row>
    <row r="17" spans="1:4" ht="15.75" customHeight="1">
      <c r="A17" s="48" t="s">
        <v>12</v>
      </c>
      <c r="B17" s="21" t="s">
        <v>25</v>
      </c>
      <c r="C17" s="36">
        <f>D5*D8*12</f>
        <v>52590.527999999998</v>
      </c>
      <c r="D17" s="102"/>
    </row>
    <row r="18" spans="1:4" ht="25.5">
      <c r="A18" s="48" t="s">
        <v>13</v>
      </c>
      <c r="B18" s="21" t="s">
        <v>7</v>
      </c>
      <c r="C18" s="36">
        <f>D5*D9*12</f>
        <v>47002.784399999997</v>
      </c>
      <c r="D18" s="102"/>
    </row>
    <row r="19" spans="1:4">
      <c r="A19" s="48" t="s">
        <v>14</v>
      </c>
      <c r="B19" s="21" t="s">
        <v>8</v>
      </c>
      <c r="C19" s="36">
        <f>D5*D10*12</f>
        <v>3177.3443999999995</v>
      </c>
      <c r="D19" s="102"/>
    </row>
    <row r="20" spans="1:4">
      <c r="A20" s="48" t="s">
        <v>15</v>
      </c>
      <c r="B20" s="21" t="s">
        <v>9</v>
      </c>
      <c r="C20" s="36">
        <f>D5*D11*12</f>
        <v>0</v>
      </c>
      <c r="D20" s="102"/>
    </row>
    <row r="21" spans="1:4">
      <c r="A21" s="48" t="s">
        <v>16</v>
      </c>
      <c r="B21" s="21" t="s">
        <v>10</v>
      </c>
      <c r="C21" s="43">
        <v>0</v>
      </c>
      <c r="D21" s="102"/>
    </row>
    <row r="22" spans="1:4">
      <c r="A22" s="48"/>
      <c r="B22" s="23" t="s">
        <v>17</v>
      </c>
      <c r="C22" s="80">
        <f>SUM(C16:C21)</f>
        <v>221208.90840000001</v>
      </c>
      <c r="D22" s="49"/>
    </row>
    <row r="23" spans="1:4" ht="15" customHeight="1">
      <c r="A23" s="48" t="s">
        <v>31</v>
      </c>
      <c r="B23" s="72" t="s">
        <v>137</v>
      </c>
      <c r="C23" s="20"/>
      <c r="D23" s="49"/>
    </row>
    <row r="24" spans="1:4">
      <c r="A24" s="48" t="s">
        <v>32</v>
      </c>
      <c r="B24" s="51" t="s">
        <v>24</v>
      </c>
      <c r="C24" s="36">
        <f>D5*D7*12</f>
        <v>118438.25160000002</v>
      </c>
      <c r="D24" s="49"/>
    </row>
    <row r="25" spans="1:4" ht="18" customHeight="1">
      <c r="A25" s="48" t="s">
        <v>33</v>
      </c>
      <c r="B25" s="51" t="s">
        <v>25</v>
      </c>
      <c r="C25" s="36">
        <f>C17</f>
        <v>52590.527999999998</v>
      </c>
      <c r="D25" s="49"/>
    </row>
    <row r="26" spans="1:4" ht="21.75" customHeight="1">
      <c r="A26" s="48" t="s">
        <v>34</v>
      </c>
      <c r="B26" s="52" t="s">
        <v>7</v>
      </c>
      <c r="C26" s="20"/>
      <c r="D26" s="49"/>
    </row>
    <row r="27" spans="1:4" ht="14.25" customHeight="1">
      <c r="A27" s="25" t="s">
        <v>35</v>
      </c>
      <c r="B27" s="84" t="s">
        <v>147</v>
      </c>
      <c r="C27" s="36">
        <v>22393</v>
      </c>
      <c r="D27" s="49"/>
    </row>
    <row r="28" spans="1:4" ht="13.5" customHeight="1">
      <c r="A28" s="25" t="s">
        <v>36</v>
      </c>
      <c r="B28" s="87"/>
      <c r="C28" s="36">
        <v>0</v>
      </c>
      <c r="D28" s="49"/>
    </row>
    <row r="29" spans="1:4" ht="13.5" customHeight="1">
      <c r="A29" s="25" t="s">
        <v>37</v>
      </c>
      <c r="B29" s="84"/>
      <c r="C29" s="36">
        <v>0</v>
      </c>
      <c r="D29" s="49"/>
    </row>
    <row r="30" spans="1:4" ht="13.5" customHeight="1">
      <c r="A30" s="25" t="s">
        <v>36</v>
      </c>
      <c r="B30" s="51"/>
      <c r="C30" s="36">
        <v>0</v>
      </c>
      <c r="D30" s="49"/>
    </row>
    <row r="31" spans="1:4" ht="13.5" customHeight="1">
      <c r="A31" s="25" t="s">
        <v>37</v>
      </c>
      <c r="B31" s="51"/>
      <c r="C31" s="36">
        <v>0</v>
      </c>
      <c r="D31" s="49"/>
    </row>
    <row r="32" spans="1:4">
      <c r="A32" s="48" t="s">
        <v>39</v>
      </c>
      <c r="B32" s="51" t="s">
        <v>9</v>
      </c>
      <c r="C32" s="36">
        <f>D5*D11*12</f>
        <v>0</v>
      </c>
      <c r="D32" s="11"/>
    </row>
    <row r="33" spans="1:6">
      <c r="A33" s="48" t="s">
        <v>40</v>
      </c>
      <c r="B33" s="51" t="s">
        <v>10</v>
      </c>
      <c r="C33" s="43">
        <v>0</v>
      </c>
      <c r="D33" s="11"/>
    </row>
    <row r="34" spans="1:6" s="12" customFormat="1" ht="15" customHeight="1">
      <c r="A34" s="103" t="s">
        <v>17</v>
      </c>
      <c r="B34" s="103"/>
      <c r="C34" s="80">
        <f>SUM(C24:C33)</f>
        <v>193421.77960000001</v>
      </c>
      <c r="D34" s="14"/>
      <c r="E34" s="4"/>
      <c r="F34" s="4"/>
    </row>
    <row r="35" spans="1:6" s="1" customFormat="1" ht="13.5" customHeight="1">
      <c r="A35" s="104" t="s">
        <v>42</v>
      </c>
      <c r="B35" s="104"/>
      <c r="C35" s="104"/>
      <c r="D35" s="104"/>
    </row>
    <row r="36" spans="1:6" s="1" customFormat="1" ht="29.25" customHeight="1">
      <c r="A36" s="48" t="s">
        <v>46</v>
      </c>
      <c r="B36" s="21" t="s">
        <v>43</v>
      </c>
      <c r="C36" s="80">
        <v>161306</v>
      </c>
      <c r="D36" s="47" t="s">
        <v>51</v>
      </c>
    </row>
    <row r="37" spans="1:6" s="1" customFormat="1" ht="13.5" customHeight="1">
      <c r="A37" s="48" t="s">
        <v>18</v>
      </c>
      <c r="B37" s="21" t="s">
        <v>53</v>
      </c>
      <c r="C37" s="36">
        <v>221337</v>
      </c>
      <c r="D37" s="105" t="s">
        <v>44</v>
      </c>
    </row>
    <row r="38" spans="1:6" s="1" customFormat="1" ht="14.25" customHeight="1">
      <c r="A38" s="48" t="s">
        <v>19</v>
      </c>
      <c r="B38" s="21" t="s">
        <v>54</v>
      </c>
      <c r="C38" s="36">
        <v>228432</v>
      </c>
      <c r="D38" s="105"/>
    </row>
    <row r="39" spans="1:6" s="1" customFormat="1" ht="18" customHeight="1">
      <c r="A39" s="48" t="s">
        <v>47</v>
      </c>
      <c r="B39" s="62" t="s">
        <v>45</v>
      </c>
      <c r="C39" s="80">
        <f>C37-C38+C36</f>
        <v>154211</v>
      </c>
      <c r="D39" s="61" t="s">
        <v>51</v>
      </c>
    </row>
    <row r="40" spans="1:6" s="1" customFormat="1">
      <c r="A40" s="48"/>
      <c r="B40" s="21" t="s">
        <v>48</v>
      </c>
      <c r="C40" s="42"/>
      <c r="D40" s="49"/>
    </row>
    <row r="41" spans="1:6" s="1" customFormat="1">
      <c r="A41" s="106" t="s">
        <v>49</v>
      </c>
      <c r="B41" s="106"/>
      <c r="C41" s="106"/>
      <c r="D41" s="106"/>
    </row>
    <row r="42" spans="1:6" s="1" customFormat="1" ht="16.5">
      <c r="A42" s="48" t="s">
        <v>81</v>
      </c>
      <c r="B42" s="21" t="s">
        <v>50</v>
      </c>
      <c r="C42" s="20">
        <v>0</v>
      </c>
      <c r="D42" s="49" t="s">
        <v>52</v>
      </c>
    </row>
    <row r="43" spans="1:6" s="1" customFormat="1" ht="26.25" customHeight="1">
      <c r="A43" s="107" t="s">
        <v>123</v>
      </c>
      <c r="B43" s="108"/>
      <c r="C43" s="80">
        <f>(C14+C18)-(C27+C28+C29+C30+C31)</f>
        <v>25348.784399999997</v>
      </c>
      <c r="D43" s="30"/>
    </row>
    <row r="44" spans="1:6" s="1" customFormat="1" ht="15" customHeight="1">
      <c r="A44" s="104" t="s">
        <v>80</v>
      </c>
      <c r="B44" s="104"/>
      <c r="C44" s="104"/>
      <c r="D44" s="104"/>
    </row>
    <row r="45" spans="1:6" s="1" customFormat="1" ht="13.5" customHeight="1">
      <c r="A45" s="48" t="s">
        <v>82</v>
      </c>
      <c r="B45" s="21" t="s">
        <v>53</v>
      </c>
      <c r="C45" s="36">
        <v>326400</v>
      </c>
      <c r="D45" s="105" t="s">
        <v>44</v>
      </c>
    </row>
    <row r="46" spans="1:6" s="1" customFormat="1" ht="14.25" customHeight="1">
      <c r="A46" s="48" t="s">
        <v>83</v>
      </c>
      <c r="B46" s="21" t="s">
        <v>54</v>
      </c>
      <c r="C46" s="36">
        <v>233500</v>
      </c>
      <c r="D46" s="105"/>
    </row>
    <row r="47" spans="1:6" s="1" customFormat="1" ht="24" customHeight="1">
      <c r="A47" s="48" t="s">
        <v>84</v>
      </c>
      <c r="B47" s="62" t="s">
        <v>85</v>
      </c>
      <c r="C47" s="80">
        <f>C45-C46</f>
        <v>92900</v>
      </c>
      <c r="D47" s="47" t="s">
        <v>51</v>
      </c>
    </row>
    <row r="48" spans="1:6" s="1" customFormat="1" ht="25.5">
      <c r="A48" s="99" t="s">
        <v>55</v>
      </c>
      <c r="B48" s="99"/>
      <c r="C48" s="10" t="s">
        <v>68</v>
      </c>
      <c r="D48" s="28" t="s">
        <v>57</v>
      </c>
    </row>
    <row r="49" spans="1:4" s="1" customFormat="1">
      <c r="A49" s="8"/>
      <c r="B49" s="5"/>
      <c r="C49" s="10"/>
      <c r="D49" s="7"/>
    </row>
    <row r="50" spans="1:4" s="1" customFormat="1" ht="25.5">
      <c r="A50" s="8"/>
      <c r="B50" s="9" t="s">
        <v>56</v>
      </c>
      <c r="C50" s="10" t="s">
        <v>68</v>
      </c>
      <c r="D50" s="82" t="s">
        <v>154</v>
      </c>
    </row>
    <row r="51" spans="1:4" s="1" customFormat="1">
      <c r="A51" s="8"/>
      <c r="B51" s="5"/>
      <c r="C51" s="10"/>
      <c r="D51" s="7"/>
    </row>
    <row r="52" spans="1:4" s="1" customFormat="1">
      <c r="A52" s="8"/>
      <c r="B52" s="5"/>
      <c r="C52" s="10"/>
      <c r="D52" s="7"/>
    </row>
    <row r="53" spans="1:4" s="1" customFormat="1">
      <c r="A53" s="8"/>
      <c r="B53" s="5"/>
      <c r="C53" s="10"/>
      <c r="D53" s="7"/>
    </row>
    <row r="54" spans="1:4" s="1" customFormat="1">
      <c r="A54" s="8"/>
      <c r="B54" s="5"/>
      <c r="C54" s="10"/>
      <c r="D54" s="7"/>
    </row>
    <row r="55" spans="1:4" s="1" customFormat="1">
      <c r="A55" s="8"/>
      <c r="B55" s="5"/>
      <c r="C55" s="10"/>
      <c r="D55" s="7"/>
    </row>
  </sheetData>
  <mergeCells count="19">
    <mergeCell ref="D45:D46"/>
    <mergeCell ref="A48:B48"/>
    <mergeCell ref="A34:B34"/>
    <mergeCell ref="A35:D35"/>
    <mergeCell ref="D37:D38"/>
    <mergeCell ref="A41:D41"/>
    <mergeCell ref="A43:B43"/>
    <mergeCell ref="A44:D44"/>
    <mergeCell ref="D16:D21"/>
    <mergeCell ref="A2:D2"/>
    <mergeCell ref="A4:D4"/>
    <mergeCell ref="A5:C5"/>
    <mergeCell ref="A6:C6"/>
    <mergeCell ref="A7:C7"/>
    <mergeCell ref="A8:C8"/>
    <mergeCell ref="A9:C9"/>
    <mergeCell ref="A10:C10"/>
    <mergeCell ref="A11:C11"/>
    <mergeCell ref="A12:D12"/>
  </mergeCells>
  <pageMargins left="0.70866141732283472" right="0.19685039370078741" top="0.11811023622047245" bottom="0.11811023622047245" header="0.31496062992125984" footer="0.31496062992125984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32</vt:i4>
      </vt:variant>
    </vt:vector>
  </HeadingPairs>
  <TitlesOfParts>
    <vt:vector size="32" baseType="lpstr">
      <vt:lpstr>Поломское Общий</vt:lpstr>
      <vt:lpstr>Труда 19</vt:lpstr>
      <vt:lpstr>Пушкина 13</vt:lpstr>
      <vt:lpstr>Пушкина 10</vt:lpstr>
      <vt:lpstr>Пушкина 5</vt:lpstr>
      <vt:lpstr>Осипенко 3</vt:lpstr>
      <vt:lpstr>Н 24</vt:lpstr>
      <vt:lpstr>Н 10</vt:lpstr>
      <vt:lpstr>Н 8</vt:lpstr>
      <vt:lpstr>Н 6</vt:lpstr>
      <vt:lpstr>Мех 31</vt:lpstr>
      <vt:lpstr>Лом 69</vt:lpstr>
      <vt:lpstr>Лом 67</vt:lpstr>
      <vt:lpstr>Лом 65А</vt:lpstr>
      <vt:lpstr>Лом 65</vt:lpstr>
      <vt:lpstr>Лом 63</vt:lpstr>
      <vt:lpstr>Лом 61</vt:lpstr>
      <vt:lpstr>Лен 54</vt:lpstr>
      <vt:lpstr>Лен 46</vt:lpstr>
      <vt:lpstr>Ж 18</vt:lpstr>
      <vt:lpstr>Ж 16</vt:lpstr>
      <vt:lpstr>Ж 13</vt:lpstr>
      <vt:lpstr>Ж 4</vt:lpstr>
      <vt:lpstr>Владыкина 4</vt:lpstr>
      <vt:lpstr>БГ10</vt:lpstr>
      <vt:lpstr>БГ9</vt:lpstr>
      <vt:lpstr>БГ7</vt:lpstr>
      <vt:lpstr>БГ5</vt:lpstr>
      <vt:lpstr>БГ3</vt:lpstr>
      <vt:lpstr>БГ2</vt:lpstr>
      <vt:lpstr>БГ1</vt:lpstr>
      <vt:lpstr>Азина 24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2026-03-18T10:24:53Z</dcterms:modified>
</cp:coreProperties>
</file>